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vvedimenti\Determine\Pelugo\Testi\2021\Nr. 085 dd. 02.12.2021 - impegno di spesa contributi attività economiche\"/>
    </mc:Choice>
  </mc:AlternateContent>
  <xr:revisionPtr revIDLastSave="0" documentId="8_{C9143BBB-499D-4848-A309-34C100DF5CB5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GENERALE TOT" sheetId="8" r:id="rId1"/>
    <sheet name="FAMIGLIA COOPERATIVA" sheetId="4" r:id="rId2"/>
    <sheet name="GJEROSKA JOVANKA" sheetId="5" r:id="rId3"/>
    <sheet name="POKER SRL" sheetId="2" r:id="rId4"/>
    <sheet name="C. BAZZOLI &amp; C. SAS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3" l="1"/>
  <c r="J35" i="3"/>
  <c r="G35" i="3"/>
  <c r="G25" i="3"/>
  <c r="J25" i="3" s="1"/>
  <c r="F23" i="3"/>
  <c r="E23" i="3"/>
  <c r="F22" i="3"/>
  <c r="E22" i="3"/>
  <c r="G22" i="3" s="1"/>
  <c r="J22" i="3" s="1"/>
  <c r="F21" i="3"/>
  <c r="E21" i="3"/>
  <c r="G20" i="3"/>
  <c r="J20" i="3" s="1"/>
  <c r="F19" i="3"/>
  <c r="E19" i="3"/>
  <c r="F18" i="3"/>
  <c r="E18" i="3"/>
  <c r="F17" i="3"/>
  <c r="E17" i="3"/>
  <c r="F16" i="3"/>
  <c r="E16" i="3"/>
  <c r="D5" i="2"/>
  <c r="G22" i="2"/>
  <c r="J22" i="2" s="1"/>
  <c r="G21" i="2"/>
  <c r="J21" i="2"/>
  <c r="G20" i="2"/>
  <c r="J20" i="2" s="1"/>
  <c r="K19" i="2" s="1"/>
  <c r="G17" i="2"/>
  <c r="J17" i="2" s="1"/>
  <c r="G15" i="2"/>
  <c r="J15" i="2" s="1"/>
  <c r="G13" i="2"/>
  <c r="J13" i="2" s="1"/>
  <c r="D5" i="5"/>
  <c r="J9" i="5"/>
  <c r="D5" i="4"/>
  <c r="J8" i="4"/>
  <c r="J12" i="4"/>
  <c r="J16" i="4"/>
  <c r="J7" i="4"/>
  <c r="I21" i="8"/>
  <c r="G21" i="8"/>
  <c r="E21" i="8"/>
  <c r="C21" i="8"/>
  <c r="G34" i="3"/>
  <c r="J34" i="3" s="1"/>
  <c r="K34" i="3" s="1"/>
  <c r="G36" i="3"/>
  <c r="G37" i="3"/>
  <c r="J37" i="3" s="1"/>
  <c r="G26" i="3"/>
  <c r="J26" i="3" s="1"/>
  <c r="G24" i="3"/>
  <c r="J24" i="3" s="1"/>
  <c r="G27" i="3"/>
  <c r="J27" i="3" s="1"/>
  <c r="G5" i="3"/>
  <c r="J5" i="3" s="1"/>
  <c r="G6" i="3"/>
  <c r="J6" i="3" s="1"/>
  <c r="G7" i="3"/>
  <c r="J7" i="3" s="1"/>
  <c r="G8" i="3"/>
  <c r="J8" i="3" s="1"/>
  <c r="G9" i="3"/>
  <c r="J9" i="3" s="1"/>
  <c r="G10" i="3"/>
  <c r="J10" i="3" s="1"/>
  <c r="G11" i="3"/>
  <c r="J11" i="3" s="1"/>
  <c r="G12" i="3"/>
  <c r="J12" i="3" s="1"/>
  <c r="G13" i="3"/>
  <c r="J13" i="3" s="1"/>
  <c r="G14" i="3"/>
  <c r="J14" i="3" s="1"/>
  <c r="G15" i="3"/>
  <c r="J15" i="3" s="1"/>
  <c r="G4" i="3"/>
  <c r="J4" i="3" s="1"/>
  <c r="G12" i="2"/>
  <c r="J12" i="2" s="1"/>
  <c r="G6" i="2"/>
  <c r="J6" i="2" s="1"/>
  <c r="G7" i="2"/>
  <c r="J7" i="2" s="1"/>
  <c r="G8" i="2"/>
  <c r="J8" i="2" s="1"/>
  <c r="G9" i="2"/>
  <c r="J9" i="2" s="1"/>
  <c r="G10" i="2"/>
  <c r="J10" i="2" s="1"/>
  <c r="G11" i="2"/>
  <c r="J11" i="2" s="1"/>
  <c r="G14" i="2"/>
  <c r="J14" i="2" s="1"/>
  <c r="G16" i="2"/>
  <c r="J16" i="2" s="1"/>
  <c r="G18" i="2"/>
  <c r="J18" i="2" s="1"/>
  <c r="G19" i="2"/>
  <c r="J19" i="2" s="1"/>
  <c r="G5" i="2"/>
  <c r="J5" i="2" s="1"/>
  <c r="G6" i="5"/>
  <c r="J6" i="5" s="1"/>
  <c r="G7" i="5"/>
  <c r="J7" i="5" s="1"/>
  <c r="G8" i="5"/>
  <c r="J8" i="5" s="1"/>
  <c r="G9" i="5"/>
  <c r="G10" i="5"/>
  <c r="J10" i="5" s="1"/>
  <c r="G5" i="5"/>
  <c r="J5" i="5" s="1"/>
  <c r="G12" i="4"/>
  <c r="G13" i="4"/>
  <c r="J13" i="4" s="1"/>
  <c r="G14" i="4"/>
  <c r="J14" i="4" s="1"/>
  <c r="G15" i="4"/>
  <c r="J15" i="4" s="1"/>
  <c r="G16" i="4"/>
  <c r="G17" i="4"/>
  <c r="J17" i="4" s="1"/>
  <c r="G18" i="4"/>
  <c r="J18" i="4" s="1"/>
  <c r="G19" i="4"/>
  <c r="J19" i="4" s="1"/>
  <c r="G8" i="4"/>
  <c r="G9" i="4"/>
  <c r="J9" i="4" s="1"/>
  <c r="G10" i="4"/>
  <c r="J10" i="4" s="1"/>
  <c r="G11" i="4"/>
  <c r="J11" i="4" s="1"/>
  <c r="G7" i="4"/>
  <c r="G6" i="4"/>
  <c r="G5" i="4"/>
  <c r="K11" i="4" l="1"/>
  <c r="D4" i="3"/>
  <c r="K24" i="3"/>
  <c r="G21" i="3"/>
  <c r="J21" i="3" s="1"/>
  <c r="G19" i="3"/>
  <c r="J19" i="3" s="1"/>
  <c r="K19" i="3" s="1"/>
  <c r="G17" i="3"/>
  <c r="J17" i="3" s="1"/>
  <c r="G18" i="3"/>
  <c r="J18" i="3" s="1"/>
  <c r="G23" i="3"/>
  <c r="J23" i="3" s="1"/>
  <c r="G16" i="3"/>
  <c r="J16" i="3" s="1"/>
  <c r="K14" i="2"/>
  <c r="K16" i="2"/>
  <c r="K12" i="2"/>
  <c r="C23" i="8"/>
  <c r="B26" i="8" l="1"/>
  <c r="H19" i="8" s="1"/>
  <c r="J19" i="8"/>
  <c r="F19" i="8"/>
  <c r="D19" i="8" l="1"/>
  <c r="K19" i="8"/>
</calcChain>
</file>

<file path=xl/sharedStrings.xml><?xml version="1.0" encoding="utf-8"?>
<sst xmlns="http://schemas.openxmlformats.org/spreadsheetml/2006/main" count="246" uniqueCount="143">
  <si>
    <t>SPESE DI GESTIONE</t>
  </si>
  <si>
    <t>SPESE DI INVESTIMENTO</t>
  </si>
  <si>
    <t>Oltre 10.000</t>
  </si>
  <si>
    <t>Fino a 5.000</t>
  </si>
  <si>
    <t>Da 5.001 a 10.000</t>
  </si>
  <si>
    <t>Da 1.000 a 5.000</t>
  </si>
  <si>
    <t xml:space="preserve">DIMINUZIONE VOLUME DI AFFARI </t>
  </si>
  <si>
    <t>Fino al 20%</t>
  </si>
  <si>
    <t>Oltre il 20%</t>
  </si>
  <si>
    <t>SOSPENSIONE O RIDUIZIONE ATTIVITA'</t>
  </si>
  <si>
    <t>Fino a 3 mesi</t>
  </si>
  <si>
    <t>Oltre 3 mesi</t>
  </si>
  <si>
    <t>POKER SRL</t>
  </si>
  <si>
    <t>BAZZOLI</t>
  </si>
  <si>
    <t>Punti %</t>
  </si>
  <si>
    <t>Punti       %</t>
  </si>
  <si>
    <t>FAMIGLIA COOP.</t>
  </si>
  <si>
    <t>Descrizione</t>
  </si>
  <si>
    <t>FAMIGLIA COOPERATIVA PELUGO</t>
  </si>
  <si>
    <t xml:space="preserve">TOTALE PUNTI % per domanda </t>
  </si>
  <si>
    <t>TOTALE COMPLESSIVO PUNTI %</t>
  </si>
  <si>
    <t>VALORE ECONOMICO SINGOLO PUNTO</t>
  </si>
  <si>
    <t>IMPORTO TOT CONTRIBUTO DISPONIBILE</t>
  </si>
  <si>
    <t>CF/P.IVA 00158780221</t>
  </si>
  <si>
    <t>GJEROSKA JOVANKA</t>
  </si>
  <si>
    <t>CF/P.IVA 02591450222</t>
  </si>
  <si>
    <t>CF/P.IVA 01902480225</t>
  </si>
  <si>
    <t>C. BAZZOLI &amp; C. SAS</t>
  </si>
  <si>
    <t>Importo TOT</t>
  </si>
  <si>
    <t>Docum./Fatture</t>
  </si>
  <si>
    <t>Ft. DAO Società Cooperativa n. 17574 dd. 22.04.2020</t>
  </si>
  <si>
    <t>Ft. TIM Spa n. 8C00221424 dd. 05.12.2019</t>
  </si>
  <si>
    <t>Ft. TIM Spa n. 8C00022345 dd. 06.02.2020</t>
  </si>
  <si>
    <t>Ft. TIM Spa n. 8C00057413 dd. 06.04.2020</t>
  </si>
  <si>
    <t>Ft. TIM Spa n. 8C00086498 dd. 05.06.2020</t>
  </si>
  <si>
    <t>Ft. TIM Spa n. 8C00121394 dd. 13.08.2020</t>
  </si>
  <si>
    <t>Ft. TIM Spa n. 8C001599102 dd. 14.10.2020</t>
  </si>
  <si>
    <t xml:space="preserve">Ft. Myo Spa n. 2001/200048747 dd. 28.04.2020 </t>
  </si>
  <si>
    <t>Ft. Dolomiti Energia Spa n. 42000201271 dd. 22.01.2020</t>
  </si>
  <si>
    <t>Ft. Dolomiti Energia Spa n. 42001093222 dd. 18.03.2020</t>
  </si>
  <si>
    <t>Ft. Dolomiti Energia Spa n. 42001946240 dd. 20.05.2020</t>
  </si>
  <si>
    <t>Ft. Dolomiti Energia Spa n. 42002738502 dd. 21.07.2020</t>
  </si>
  <si>
    <t>Ft. Dolomiti Energia Spa n. 42003671444 dd. 22.09.2020</t>
  </si>
  <si>
    <t>Ft. Dolomiti Energia Spa n. 42004552073 dd. 18.11.2020</t>
  </si>
  <si>
    <t>Ft. Dolomiti Energia Spa n. 42004552074 dd. 18.11.2020</t>
  </si>
  <si>
    <t>IVA</t>
  </si>
  <si>
    <t>TOT Fatture</t>
  </si>
  <si>
    <t xml:space="preserve">Imponibile </t>
  </si>
  <si>
    <t>CF/P.IVA 02014530220</t>
  </si>
  <si>
    <t>Dolomiti Energia Spa n. 42003734882 dd. 23.09.2020</t>
  </si>
  <si>
    <t>Dolomiti Energia Spa n. 42004156805 dd. 23.10.2020</t>
  </si>
  <si>
    <t>Dolomiti Energia Spa n. 42004733852 dd. 23.11.2020</t>
  </si>
  <si>
    <t>Dolomiti Energia Spa n. 42005076303 dd. 22.12.2020</t>
  </si>
  <si>
    <t>Comunità Giudicarie n. 00 10370/2021 dd. 08.04.2021</t>
  </si>
  <si>
    <t>Contratto locazione immobile uso commerciale</t>
  </si>
  <si>
    <t>Ft. Dolomiti Energia Spa n. 42000266472 dd. 24.01.2020</t>
  </si>
  <si>
    <t>Ft. Dolomiti Energia Spa n. 42000849637 dd. 25.02.2020</t>
  </si>
  <si>
    <t>Ft. Dolomiti Energia Spa n. 42002521598 dd. 29.06.2020</t>
  </si>
  <si>
    <t>Ft. Dolomiti Energia Spa n. 42002787891 dd. 22.07.2020</t>
  </si>
  <si>
    <t>Ft. Dolomiti Energia Spa n. 42003257764 dd. 21.08.2020</t>
  </si>
  <si>
    <t>Ft. Dolomiti Energia Spa n. 42003759236 dd. 23.09.2020</t>
  </si>
  <si>
    <t>Ft. Dolomiti Energia Spa n. 42004139777 dd. 23.10.2020</t>
  </si>
  <si>
    <t>Ft. Ferruzzi Servizi Srl. n. 6828 dd. 30.06.2020</t>
  </si>
  <si>
    <t>Ft. Ferruzzi Servizi Srl. n. 5280 dd. 29.05.2020</t>
  </si>
  <si>
    <t>Ft. Ferruzzi Servizi Srl. n. 8339 dd. 31.07.2020</t>
  </si>
  <si>
    <t>Ft. MARR Spa n. BF008885 dd. 01.08.2020</t>
  </si>
  <si>
    <t>Ft. Comunità Giudicarie n. 00 10331/2020 dd. 20.02.2020</t>
  </si>
  <si>
    <t>Ft. Dolomiti Energia n. 42000854521 dd. 25.02.2020</t>
  </si>
  <si>
    <t>Ft. Dolomiti Energia n. 42001124515 dd. 20.03.2020</t>
  </si>
  <si>
    <t>Ft. Dolomiti Energia n. 42001567693 dd. 23.04.2020</t>
  </si>
  <si>
    <t>Ft. Dolomiti Energia n. 42002021030 dd. 22.05.2020</t>
  </si>
  <si>
    <t>Ft. Dolomiti Energia n. 42002347759 dd. 23.06.2020</t>
  </si>
  <si>
    <t>Ft. Dolomiti Energia n. 42002883569 dd. 28.07.2020</t>
  </si>
  <si>
    <t>Ft. Dolomiti Energia n. 42003260170 dd. 21.08.2020</t>
  </si>
  <si>
    <t>Ft. Dolomiti Energia n. 42003711924 dd. 23.09.2020</t>
  </si>
  <si>
    <t>Ft. Dolomiti Energia n. 42004124119 dd. 23.10.2020</t>
  </si>
  <si>
    <t>Ft. Dolomiti Energia n. 42004674931 dd. 23.11.2020</t>
  </si>
  <si>
    <t>Ft. Dolomiti Energia n. 42005050519 dd. 22.12.2020</t>
  </si>
  <si>
    <t>Ft. TIM Spa n. 8C00029596 dd. 11.02.2021</t>
  </si>
  <si>
    <t>Ft. TIM Spa n. 8C00195008 dd. 12.12.2020</t>
  </si>
  <si>
    <t>Ft. TIM Spa n. 8C00164527 dd. 14.10.2020</t>
  </si>
  <si>
    <t>Ft. TIM Spa n. 8C00131918 dd. 13.08.2020</t>
  </si>
  <si>
    <t>Ft. TIM Spa n. 8C00098720 dd. 05.06.2020</t>
  </si>
  <si>
    <t>Ft. TIM Spa n. 8C00066288 dd. 06.04.2020</t>
  </si>
  <si>
    <t>Ft. TIM Spa n. 8C00032489 dd. 06.02.2020</t>
  </si>
  <si>
    <t>Ft. Chizzola Combustibili &amp; Legnami Srl n. 2906 dd. 15.04.2020</t>
  </si>
  <si>
    <t>Ft. Comunità Giudicarie n. 00 32412/2020 dd. 15.10.2020</t>
  </si>
  <si>
    <t>Ft. Comunità Giudicarie n. 00 10279/2021 dd. 08.04.2021</t>
  </si>
  <si>
    <t>Data pagamento</t>
  </si>
  <si>
    <t>07.04.2020</t>
  </si>
  <si>
    <t>11.02.2020</t>
  </si>
  <si>
    <t>Importo pagamento</t>
  </si>
  <si>
    <t>09.06.2020</t>
  </si>
  <si>
    <t>12.10.2020</t>
  </si>
  <si>
    <t>10.08.2020</t>
  </si>
  <si>
    <t>18.11.2020</t>
  </si>
  <si>
    <t>15.01.2020</t>
  </si>
  <si>
    <t>13.02.2020</t>
  </si>
  <si>
    <t>16.03.2020</t>
  </si>
  <si>
    <t>15.05.2020</t>
  </si>
  <si>
    <t>15.07.2020</t>
  </si>
  <si>
    <t>15.09.2020</t>
  </si>
  <si>
    <t>16.11.2020</t>
  </si>
  <si>
    <t>12.05.2020</t>
  </si>
  <si>
    <t>28.05.2020</t>
  </si>
  <si>
    <t>13.10.2020</t>
  </si>
  <si>
    <t>12.11.2020</t>
  </si>
  <si>
    <t>14.12.2020</t>
  </si>
  <si>
    <t>11.01.2021</t>
  </si>
  <si>
    <t>30.04.2021</t>
  </si>
  <si>
    <t>05.08 - 07.12.2020</t>
  </si>
  <si>
    <r>
      <t>Sospensione da 24.12 a 31.12.2020 D.L. 172/2020</t>
    </r>
    <r>
      <rPr>
        <b/>
        <sz val="10"/>
        <color rgb="FFFF0000"/>
        <rFont val="Calibri"/>
        <family val="2"/>
        <scheme val="minor"/>
      </rPr>
      <t xml:space="preserve"> ** DPCM</t>
    </r>
  </si>
  <si>
    <t>20.07.2020</t>
  </si>
  <si>
    <t>11.08.2020</t>
  </si>
  <si>
    <t>10.09.2020</t>
  </si>
  <si>
    <t>30.06.2020</t>
  </si>
  <si>
    <t>31.07.2020</t>
  </si>
  <si>
    <t>31.08.2020</t>
  </si>
  <si>
    <t>22.09.2020</t>
  </si>
  <si>
    <t>30.09.2020</t>
  </si>
  <si>
    <t xml:space="preserve">Riduzione volume d'affari fino al 20% </t>
  </si>
  <si>
    <t>09.04.2020</t>
  </si>
  <si>
    <t>13.05.2020</t>
  </si>
  <si>
    <t>11.06.2020</t>
  </si>
  <si>
    <t>17.08.2020</t>
  </si>
  <si>
    <t>13.07.2020</t>
  </si>
  <si>
    <t>10.04.2020</t>
  </si>
  <si>
    <t>Ft. Dolomiti Energia n. 42100289507 dd. 22.01.2021</t>
  </si>
  <si>
    <t>11.02.2021</t>
  </si>
  <si>
    <t>17.03.2021</t>
  </si>
  <si>
    <t>14.01.2021</t>
  </si>
  <si>
    <t>10.11.2020</t>
  </si>
  <si>
    <t>21.07.2020</t>
  </si>
  <si>
    <t>11.05.2020</t>
  </si>
  <si>
    <t>30.04.2020</t>
  </si>
  <si>
    <t>09.04.2021</t>
  </si>
  <si>
    <t>14.08.2020 (600)</t>
  </si>
  <si>
    <t>28.08.2020 saldo</t>
  </si>
  <si>
    <t>Ft. Bonera Spa n. VEB536 dd. 28.08.2020 - Acquisto veicolo destinato all'esercizio dell'attività di impresa</t>
  </si>
  <si>
    <t>Ft. Consorzio Autoriparatori Artigiani n. 2020B004-000884 dd.27.07.2020 - Smontagomme a piatto doppia velocità</t>
  </si>
  <si>
    <t>31.08 - 31.12.2020</t>
  </si>
  <si>
    <t>Ft. Omniservice di Zambotti Manuel n. 50 dd. 30.03.2020 - Laptop</t>
  </si>
  <si>
    <t>24.04.2020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</si>
</sst>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Border="1"/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165" fontId="0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165" fontId="1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left" vertical="center" inden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indent="1"/>
    </xf>
    <xf numFmtId="165" fontId="7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165" fontId="0" fillId="0" borderId="0" xfId="0" applyNumberForma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165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2" fillId="0" borderId="0" xfId="0" applyNumberFormat="1" applyFont="1"/>
    <xf numFmtId="165" fontId="4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D28A-4465-4900-885C-9654B10A4ACF}">
  <dimension ref="A1:K31"/>
  <sheetViews>
    <sheetView tabSelected="1" workbookViewId="0">
      <selection activeCell="F19" sqref="F19"/>
    </sheetView>
  </sheetViews>
  <sheetFormatPr defaultRowHeight="15" x14ac:dyDescent="0.25"/>
  <cols>
    <col min="1" max="1" width="38.42578125" style="3" customWidth="1"/>
    <col min="2" max="3" width="8.140625" style="4" customWidth="1"/>
    <col min="4" max="4" width="15.7109375" customWidth="1"/>
    <col min="5" max="5" width="8.140625" style="2" customWidth="1"/>
    <col min="6" max="6" width="15.7109375" customWidth="1"/>
    <col min="7" max="7" width="8.140625" style="2" customWidth="1"/>
    <col min="8" max="8" width="15.7109375" style="29" customWidth="1"/>
    <col min="9" max="9" width="8" style="2" customWidth="1"/>
    <col min="10" max="10" width="15.7109375" style="65" customWidth="1"/>
    <col min="11" max="11" width="14.42578125" customWidth="1"/>
  </cols>
  <sheetData>
    <row r="1" spans="1:10" ht="45" customHeight="1" x14ac:dyDescent="0.25">
      <c r="A1" s="9"/>
      <c r="B1" s="10" t="s">
        <v>15</v>
      </c>
      <c r="C1" s="79" t="s">
        <v>16</v>
      </c>
      <c r="D1" s="80"/>
      <c r="E1" s="79" t="s">
        <v>24</v>
      </c>
      <c r="F1" s="80"/>
      <c r="G1" s="79" t="s">
        <v>12</v>
      </c>
      <c r="H1" s="80"/>
      <c r="I1" s="79" t="s">
        <v>13</v>
      </c>
      <c r="J1" s="80"/>
    </row>
    <row r="2" spans="1:10" ht="21" customHeight="1" x14ac:dyDescent="0.25">
      <c r="A2" s="11" t="s">
        <v>0</v>
      </c>
      <c r="B2" s="12"/>
      <c r="C2" s="12"/>
      <c r="D2" s="13"/>
      <c r="E2" s="15"/>
      <c r="F2" s="13"/>
      <c r="G2" s="15"/>
      <c r="H2" s="26"/>
      <c r="I2" s="15"/>
      <c r="J2" s="47"/>
    </row>
    <row r="3" spans="1:10" x14ac:dyDescent="0.25">
      <c r="A3" s="8" t="s">
        <v>3</v>
      </c>
      <c r="B3" s="16">
        <v>20</v>
      </c>
      <c r="C3" s="7"/>
      <c r="D3" s="8"/>
      <c r="E3" s="16"/>
      <c r="F3" s="8"/>
      <c r="G3" s="16"/>
      <c r="H3" s="27"/>
      <c r="I3" s="7">
        <v>20</v>
      </c>
      <c r="J3" s="63">
        <v>4355.0200000000004</v>
      </c>
    </row>
    <row r="4" spans="1:10" x14ac:dyDescent="0.25">
      <c r="A4" s="8" t="s">
        <v>4</v>
      </c>
      <c r="B4" s="16">
        <v>25</v>
      </c>
      <c r="C4" s="7">
        <v>25</v>
      </c>
      <c r="D4" s="27">
        <v>7639.39</v>
      </c>
      <c r="E4" s="7">
        <v>25</v>
      </c>
      <c r="F4" s="27">
        <v>6984.79</v>
      </c>
      <c r="G4" s="7">
        <v>25</v>
      </c>
      <c r="H4" s="27">
        <v>8493.01</v>
      </c>
      <c r="I4" s="7"/>
      <c r="J4" s="47"/>
    </row>
    <row r="5" spans="1:10" x14ac:dyDescent="0.25">
      <c r="A5" s="8" t="s">
        <v>2</v>
      </c>
      <c r="B5" s="16">
        <v>30</v>
      </c>
      <c r="C5" s="7"/>
      <c r="D5" s="8"/>
      <c r="E5" s="16"/>
      <c r="F5" s="8"/>
      <c r="G5" s="16"/>
      <c r="H5" s="27"/>
      <c r="I5" s="16"/>
      <c r="J5" s="63"/>
    </row>
    <row r="6" spans="1:10" x14ac:dyDescent="0.25">
      <c r="A6" s="9"/>
      <c r="B6" s="15"/>
      <c r="C6" s="12"/>
      <c r="D6" s="9"/>
      <c r="E6" s="12"/>
      <c r="F6" s="9"/>
      <c r="G6" s="12"/>
      <c r="H6" s="26"/>
      <c r="I6" s="12"/>
      <c r="J6" s="47"/>
    </row>
    <row r="7" spans="1:10" ht="21" customHeight="1" x14ac:dyDescent="0.25">
      <c r="A7" s="11" t="s">
        <v>1</v>
      </c>
      <c r="B7" s="15"/>
      <c r="C7" s="12"/>
      <c r="D7" s="9"/>
      <c r="E7" s="12"/>
      <c r="F7" s="9"/>
      <c r="G7" s="12"/>
      <c r="H7" s="26"/>
      <c r="I7" s="12"/>
      <c r="J7" s="47"/>
    </row>
    <row r="8" spans="1:10" x14ac:dyDescent="0.25">
      <c r="A8" s="8" t="s">
        <v>5</v>
      </c>
      <c r="B8" s="16">
        <v>20</v>
      </c>
      <c r="C8" s="7"/>
      <c r="D8" s="66"/>
      <c r="E8" s="7"/>
      <c r="F8" s="66"/>
      <c r="G8" s="7"/>
      <c r="H8" s="27"/>
      <c r="I8" s="7"/>
      <c r="J8" s="63"/>
    </row>
    <row r="9" spans="1:10" x14ac:dyDescent="0.25">
      <c r="A9" s="8" t="s">
        <v>4</v>
      </c>
      <c r="B9" s="16">
        <v>25</v>
      </c>
      <c r="C9" s="7"/>
      <c r="D9" s="66"/>
      <c r="E9" s="7"/>
      <c r="F9" s="66"/>
      <c r="G9" s="7"/>
      <c r="H9" s="27"/>
      <c r="I9" s="7"/>
      <c r="J9" s="63"/>
    </row>
    <row r="10" spans="1:10" x14ac:dyDescent="0.25">
      <c r="A10" s="8" t="s">
        <v>2</v>
      </c>
      <c r="B10" s="16">
        <v>30</v>
      </c>
      <c r="C10" s="7"/>
      <c r="D10" s="66"/>
      <c r="E10" s="7"/>
      <c r="F10" s="66"/>
      <c r="G10" s="7"/>
      <c r="H10" s="27"/>
      <c r="I10" s="7">
        <v>30</v>
      </c>
      <c r="J10" s="63">
        <v>30625.24</v>
      </c>
    </row>
    <row r="11" spans="1:10" x14ac:dyDescent="0.25">
      <c r="A11" s="9"/>
      <c r="B11" s="15"/>
      <c r="C11" s="12"/>
      <c r="D11" s="9"/>
      <c r="E11" s="12"/>
      <c r="F11" s="9"/>
      <c r="G11" s="12"/>
      <c r="H11" s="26"/>
      <c r="I11" s="12"/>
      <c r="J11" s="47"/>
    </row>
    <row r="12" spans="1:10" ht="21" customHeight="1" x14ac:dyDescent="0.25">
      <c r="A12" s="11" t="s">
        <v>6</v>
      </c>
      <c r="B12" s="15"/>
      <c r="C12" s="12"/>
      <c r="D12" s="9"/>
      <c r="E12" s="12"/>
      <c r="F12" s="9"/>
      <c r="G12" s="12"/>
      <c r="H12" s="26"/>
      <c r="I12" s="12"/>
      <c r="J12" s="47"/>
    </row>
    <row r="13" spans="1:10" x14ac:dyDescent="0.25">
      <c r="A13" s="8" t="s">
        <v>7</v>
      </c>
      <c r="B13" s="16">
        <v>15</v>
      </c>
      <c r="C13" s="7"/>
      <c r="D13" s="66"/>
      <c r="E13" s="7"/>
      <c r="F13" s="66"/>
      <c r="G13" s="76">
        <v>15</v>
      </c>
      <c r="H13" s="27"/>
      <c r="I13" s="7"/>
      <c r="J13" s="63"/>
    </row>
    <row r="14" spans="1:10" x14ac:dyDescent="0.25">
      <c r="A14" s="8" t="s">
        <v>8</v>
      </c>
      <c r="B14" s="16">
        <v>20</v>
      </c>
      <c r="C14" s="7"/>
      <c r="D14" s="66"/>
      <c r="E14" s="7"/>
      <c r="F14" s="66"/>
      <c r="G14" s="7"/>
      <c r="H14" s="27"/>
      <c r="I14" s="7"/>
      <c r="J14" s="63"/>
    </row>
    <row r="15" spans="1:10" x14ac:dyDescent="0.25">
      <c r="A15" s="9"/>
      <c r="B15" s="15"/>
      <c r="C15" s="12"/>
      <c r="D15" s="9"/>
      <c r="E15" s="12"/>
      <c r="F15" s="9"/>
      <c r="G15" s="12"/>
      <c r="H15" s="26"/>
      <c r="I15" s="12"/>
      <c r="J15" s="47"/>
    </row>
    <row r="16" spans="1:10" ht="21" customHeight="1" x14ac:dyDescent="0.25">
      <c r="A16" s="14" t="s">
        <v>9</v>
      </c>
      <c r="B16" s="15"/>
      <c r="C16" s="12"/>
      <c r="D16" s="9"/>
      <c r="E16" s="12"/>
      <c r="F16" s="9"/>
      <c r="G16" s="12"/>
      <c r="H16" s="26"/>
      <c r="I16" s="12"/>
      <c r="J16" s="47"/>
    </row>
    <row r="17" spans="1:11" x14ac:dyDescent="0.25">
      <c r="A17" s="8" t="s">
        <v>10</v>
      </c>
      <c r="B17" s="16">
        <v>15</v>
      </c>
      <c r="C17" s="7"/>
      <c r="D17" s="66"/>
      <c r="E17" s="76">
        <v>15</v>
      </c>
      <c r="F17" s="66"/>
      <c r="G17" s="7"/>
      <c r="H17" s="27"/>
      <c r="I17" s="7"/>
      <c r="J17" s="63"/>
    </row>
    <row r="18" spans="1:11" x14ac:dyDescent="0.25">
      <c r="A18" s="8" t="s">
        <v>11</v>
      </c>
      <c r="B18" s="16">
        <v>20</v>
      </c>
      <c r="C18" s="7"/>
      <c r="D18" s="8"/>
      <c r="E18" s="16"/>
      <c r="F18" s="8"/>
      <c r="G18" s="16"/>
      <c r="H18" s="27"/>
      <c r="I18" s="16"/>
      <c r="J18" s="63"/>
    </row>
    <row r="19" spans="1:11" ht="25.9" customHeight="1" x14ac:dyDescent="0.25">
      <c r="A19" s="5"/>
      <c r="B19" s="62"/>
      <c r="C19" s="62"/>
      <c r="D19" s="63">
        <f>C21*B26</f>
        <v>2720.3225806451615</v>
      </c>
      <c r="E19" s="67"/>
      <c r="F19" s="63">
        <f>E21*B26</f>
        <v>4352.5161290322576</v>
      </c>
      <c r="G19" s="67"/>
      <c r="H19" s="63">
        <f>G21*B26</f>
        <v>4352.5161290322576</v>
      </c>
      <c r="I19" s="67"/>
      <c r="J19" s="63">
        <f>I21*B26</f>
        <v>5440.6451612903229</v>
      </c>
      <c r="K19" s="65">
        <f>D19+F19+H19+J19</f>
        <v>16866</v>
      </c>
    </row>
    <row r="20" spans="1:11" x14ac:dyDescent="0.25">
      <c r="A20" s="5"/>
      <c r="B20" s="62"/>
      <c r="C20" s="62"/>
      <c r="D20" s="1"/>
      <c r="E20" s="22"/>
      <c r="F20" s="1"/>
      <c r="G20" s="22"/>
      <c r="H20" s="28"/>
      <c r="I20" s="22"/>
      <c r="J20" s="64"/>
    </row>
    <row r="21" spans="1:11" s="3" customFormat="1" x14ac:dyDescent="0.25">
      <c r="A21" s="5" t="s">
        <v>19</v>
      </c>
      <c r="B21" s="62"/>
      <c r="C21" s="62">
        <f>SUM(C3:C18)</f>
        <v>25</v>
      </c>
      <c r="D21" s="5"/>
      <c r="E21" s="62">
        <f>SUM(E3:E18)</f>
        <v>40</v>
      </c>
      <c r="F21" s="5"/>
      <c r="G21" s="62">
        <f>SUM(G3:G18)</f>
        <v>40</v>
      </c>
      <c r="H21" s="28"/>
      <c r="I21" s="62">
        <f>SUM(I3:I18)</f>
        <v>50</v>
      </c>
      <c r="J21" s="64"/>
    </row>
    <row r="22" spans="1:11" x14ac:dyDescent="0.25">
      <c r="A22" s="5"/>
      <c r="B22" s="62"/>
      <c r="C22" s="62"/>
      <c r="D22" s="1"/>
      <c r="E22" s="22"/>
      <c r="F22" s="1"/>
      <c r="G22" s="22"/>
      <c r="H22" s="28"/>
      <c r="I22" s="22"/>
      <c r="J22" s="64"/>
    </row>
    <row r="23" spans="1:11" x14ac:dyDescent="0.25">
      <c r="A23" s="5" t="s">
        <v>20</v>
      </c>
      <c r="B23" s="62"/>
      <c r="C23" s="62">
        <f>C21+E21+G21+I21</f>
        <v>155</v>
      </c>
      <c r="D23" s="1"/>
      <c r="E23" s="22"/>
      <c r="F23" s="1"/>
      <c r="G23" s="22"/>
      <c r="H23" s="28"/>
      <c r="I23" s="22"/>
      <c r="J23" s="64"/>
    </row>
    <row r="24" spans="1:11" x14ac:dyDescent="0.25">
      <c r="A24" s="5"/>
      <c r="B24" s="62"/>
      <c r="C24" s="62"/>
      <c r="D24" s="1"/>
      <c r="E24" s="22"/>
      <c r="F24" s="1"/>
      <c r="G24" s="22"/>
      <c r="H24" s="28"/>
      <c r="I24" s="22"/>
      <c r="J24" s="64"/>
    </row>
    <row r="25" spans="1:11" x14ac:dyDescent="0.25">
      <c r="A25" s="5" t="s">
        <v>22</v>
      </c>
      <c r="B25" s="81">
        <v>16866</v>
      </c>
      <c r="C25" s="81"/>
      <c r="D25" s="1"/>
      <c r="E25" s="22"/>
      <c r="F25" s="1"/>
      <c r="G25" s="22"/>
      <c r="H25" s="28"/>
      <c r="I25" s="22"/>
      <c r="J25" s="64"/>
    </row>
    <row r="26" spans="1:11" x14ac:dyDescent="0.25">
      <c r="A26" s="5" t="s">
        <v>21</v>
      </c>
      <c r="B26" s="78">
        <f>B25/C23</f>
        <v>108.81290322580645</v>
      </c>
      <c r="C26" s="78"/>
      <c r="D26" s="77"/>
      <c r="E26" s="22"/>
      <c r="F26" s="1"/>
      <c r="G26" s="22"/>
      <c r="H26" s="28"/>
      <c r="I26" s="22"/>
      <c r="J26" s="64"/>
    </row>
    <row r="27" spans="1:11" x14ac:dyDescent="0.25">
      <c r="A27" s="5"/>
      <c r="B27" s="62"/>
      <c r="C27" s="62"/>
      <c r="D27" s="1"/>
      <c r="E27" s="22"/>
      <c r="F27" s="1"/>
      <c r="G27" s="22"/>
      <c r="H27" s="28"/>
      <c r="I27" s="22"/>
      <c r="J27" s="64"/>
    </row>
    <row r="28" spans="1:11" x14ac:dyDescent="0.25">
      <c r="A28" s="5"/>
      <c r="B28" s="62"/>
      <c r="C28" s="62"/>
      <c r="D28" s="1"/>
      <c r="E28" s="22"/>
      <c r="F28" s="1"/>
      <c r="G28" s="22"/>
      <c r="H28" s="28"/>
      <c r="I28" s="22"/>
      <c r="J28" s="64"/>
    </row>
    <row r="29" spans="1:11" x14ac:dyDescent="0.25">
      <c r="A29" s="5"/>
      <c r="B29" s="62"/>
      <c r="C29" s="62"/>
      <c r="D29" s="1"/>
      <c r="E29" s="22"/>
      <c r="F29" s="1"/>
      <c r="G29" s="22"/>
      <c r="H29" s="28"/>
      <c r="I29" s="22"/>
      <c r="J29" s="64"/>
    </row>
    <row r="30" spans="1:11" x14ac:dyDescent="0.25">
      <c r="A30" s="5"/>
      <c r="B30" s="62"/>
      <c r="C30" s="62"/>
      <c r="D30" s="1"/>
      <c r="E30" s="22"/>
      <c r="F30" s="1"/>
      <c r="G30" s="22"/>
      <c r="H30" s="28"/>
      <c r="I30" s="22"/>
      <c r="J30" s="64"/>
    </row>
    <row r="31" spans="1:11" x14ac:dyDescent="0.25">
      <c r="A31" s="5"/>
      <c r="B31" s="62"/>
      <c r="C31" s="62"/>
      <c r="D31" s="1"/>
      <c r="E31" s="22"/>
      <c r="F31" s="1"/>
      <c r="G31" s="22"/>
      <c r="H31" s="28"/>
      <c r="I31" s="22"/>
      <c r="J31" s="64"/>
    </row>
  </sheetData>
  <mergeCells count="6">
    <mergeCell ref="B26:C26"/>
    <mergeCell ref="C1:D1"/>
    <mergeCell ref="E1:F1"/>
    <mergeCell ref="G1:H1"/>
    <mergeCell ref="I1:J1"/>
    <mergeCell ref="B25:C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workbookViewId="0">
      <selection activeCell="D10" sqref="D10"/>
    </sheetView>
  </sheetViews>
  <sheetFormatPr defaultRowHeight="15" x14ac:dyDescent="0.25"/>
  <cols>
    <col min="1" max="1" width="38.42578125" style="3" customWidth="1"/>
    <col min="2" max="2" width="8.140625" style="4" customWidth="1"/>
    <col min="3" max="3" width="12.42578125" style="35" customWidth="1"/>
    <col min="4" max="6" width="15.7109375" style="29" customWidth="1"/>
    <col min="7" max="7" width="15.7109375" style="44" customWidth="1"/>
    <col min="8" max="8" width="54.42578125" style="40" customWidth="1"/>
    <col min="9" max="9" width="18.5703125" style="51" customWidth="1"/>
    <col min="10" max="10" width="20.28515625" style="68" customWidth="1"/>
    <col min="11" max="11" width="14.7109375" style="20" customWidth="1"/>
    <col min="12" max="13" width="9.140625" style="20" customWidth="1"/>
  </cols>
  <sheetData>
    <row r="1" spans="1:13" ht="45" customHeight="1" x14ac:dyDescent="0.25">
      <c r="A1" s="24" t="s">
        <v>23</v>
      </c>
      <c r="B1" s="10" t="s">
        <v>15</v>
      </c>
      <c r="C1" s="86" t="s">
        <v>18</v>
      </c>
      <c r="D1" s="86"/>
      <c r="E1" s="86"/>
      <c r="F1" s="86"/>
      <c r="G1" s="86"/>
      <c r="H1" s="86"/>
      <c r="I1" s="86"/>
      <c r="J1" s="86"/>
      <c r="K1" s="21"/>
      <c r="L1" s="21"/>
      <c r="M1" s="21"/>
    </row>
    <row r="2" spans="1:13" ht="27.75" customHeight="1" x14ac:dyDescent="0.25">
      <c r="A2" s="17"/>
      <c r="B2" s="10"/>
      <c r="C2" s="31" t="s">
        <v>14</v>
      </c>
      <c r="D2" s="25" t="s">
        <v>28</v>
      </c>
      <c r="E2" s="82" t="s">
        <v>29</v>
      </c>
      <c r="F2" s="83"/>
      <c r="G2" s="84"/>
      <c r="H2" s="36" t="s">
        <v>17</v>
      </c>
      <c r="I2" s="10" t="s">
        <v>88</v>
      </c>
      <c r="J2" s="25" t="s">
        <v>91</v>
      </c>
      <c r="K2" s="21"/>
      <c r="L2" s="21"/>
      <c r="M2" s="21"/>
    </row>
    <row r="3" spans="1:13" ht="21" customHeight="1" x14ac:dyDescent="0.25">
      <c r="A3" s="11" t="s">
        <v>0</v>
      </c>
      <c r="B3" s="12"/>
      <c r="C3" s="32"/>
      <c r="D3" s="26"/>
      <c r="E3" s="47" t="s">
        <v>47</v>
      </c>
      <c r="F3" s="47" t="s">
        <v>45</v>
      </c>
      <c r="G3" s="47" t="s">
        <v>46</v>
      </c>
      <c r="H3" s="37"/>
      <c r="I3" s="15"/>
      <c r="J3" s="69"/>
      <c r="K3" s="18"/>
      <c r="L3" s="18"/>
      <c r="M3" s="18"/>
    </row>
    <row r="4" spans="1:13" x14ac:dyDescent="0.25">
      <c r="A4" s="8" t="s">
        <v>3</v>
      </c>
      <c r="B4" s="16">
        <v>20</v>
      </c>
      <c r="C4" s="33"/>
      <c r="D4" s="27"/>
      <c r="E4" s="27"/>
      <c r="F4" s="27"/>
      <c r="G4" s="42"/>
      <c r="H4" s="38"/>
      <c r="I4" s="16"/>
      <c r="J4" s="30"/>
      <c r="K4" s="19"/>
      <c r="L4" s="19"/>
      <c r="M4" s="19"/>
    </row>
    <row r="5" spans="1:13" x14ac:dyDescent="0.25">
      <c r="A5" s="8" t="s">
        <v>4</v>
      </c>
      <c r="B5" s="16">
        <v>25</v>
      </c>
      <c r="C5" s="33">
        <v>0.25</v>
      </c>
      <c r="D5" s="27">
        <f>SUM(E5:E19)</f>
        <v>7639.39</v>
      </c>
      <c r="E5" s="30">
        <v>949.87</v>
      </c>
      <c r="F5" s="30">
        <v>208.97</v>
      </c>
      <c r="G5" s="42">
        <f>E5+F5</f>
        <v>1158.8399999999999</v>
      </c>
      <c r="H5" s="46" t="s">
        <v>38</v>
      </c>
      <c r="I5" s="16" t="s">
        <v>90</v>
      </c>
      <c r="J5" s="30">
        <v>1158.8399999999999</v>
      </c>
      <c r="K5" s="19"/>
      <c r="L5" s="19"/>
      <c r="M5" s="19"/>
    </row>
    <row r="6" spans="1:13" x14ac:dyDescent="0.25">
      <c r="A6" s="8"/>
      <c r="B6" s="16"/>
      <c r="C6" s="33"/>
      <c r="D6" s="27"/>
      <c r="E6" s="30">
        <v>892.97</v>
      </c>
      <c r="F6" s="30">
        <v>196.45</v>
      </c>
      <c r="G6" s="42">
        <f>E6+F6</f>
        <v>1089.42</v>
      </c>
      <c r="H6" s="46" t="s">
        <v>39</v>
      </c>
      <c r="I6" s="16" t="s">
        <v>89</v>
      </c>
      <c r="J6" s="30">
        <v>1089.42</v>
      </c>
      <c r="K6" s="19"/>
      <c r="L6" s="19"/>
      <c r="M6" s="19"/>
    </row>
    <row r="7" spans="1:13" x14ac:dyDescent="0.25">
      <c r="A7" s="8"/>
      <c r="B7" s="16"/>
      <c r="C7" s="33"/>
      <c r="D7" s="27"/>
      <c r="E7" s="30">
        <v>961.44</v>
      </c>
      <c r="F7" s="30">
        <v>211.52</v>
      </c>
      <c r="G7" s="42">
        <f>E7+F7</f>
        <v>1172.96</v>
      </c>
      <c r="H7" s="46" t="s">
        <v>40</v>
      </c>
      <c r="I7" s="16" t="s">
        <v>92</v>
      </c>
      <c r="J7" s="30">
        <f>G7</f>
        <v>1172.96</v>
      </c>
      <c r="K7" s="19"/>
      <c r="L7" s="19"/>
      <c r="M7" s="19"/>
    </row>
    <row r="8" spans="1:13" x14ac:dyDescent="0.25">
      <c r="A8" s="8"/>
      <c r="B8" s="16"/>
      <c r="C8" s="33"/>
      <c r="D8" s="27"/>
      <c r="E8" s="30">
        <v>1050.93</v>
      </c>
      <c r="F8" s="30">
        <v>231.2</v>
      </c>
      <c r="G8" s="42">
        <f t="shared" ref="G8:G19" si="0">E8+F8</f>
        <v>1282.1300000000001</v>
      </c>
      <c r="H8" s="46" t="s">
        <v>41</v>
      </c>
      <c r="I8" s="16" t="s">
        <v>94</v>
      </c>
      <c r="J8" s="30">
        <f t="shared" ref="J8:J19" si="1">G8</f>
        <v>1282.1300000000001</v>
      </c>
      <c r="K8" s="19"/>
      <c r="L8" s="19"/>
      <c r="M8" s="19"/>
    </row>
    <row r="9" spans="1:13" x14ac:dyDescent="0.25">
      <c r="A9" s="8"/>
      <c r="B9" s="16"/>
      <c r="C9" s="33"/>
      <c r="D9" s="27"/>
      <c r="E9" s="30">
        <v>1163.6300000000001</v>
      </c>
      <c r="F9" s="30">
        <v>256</v>
      </c>
      <c r="G9" s="42">
        <f t="shared" si="0"/>
        <v>1419.63</v>
      </c>
      <c r="H9" s="46" t="s">
        <v>42</v>
      </c>
      <c r="I9" s="16" t="s">
        <v>93</v>
      </c>
      <c r="J9" s="30">
        <f t="shared" si="1"/>
        <v>1419.63</v>
      </c>
      <c r="K9" s="19"/>
      <c r="L9" s="19"/>
      <c r="M9" s="19"/>
    </row>
    <row r="10" spans="1:13" x14ac:dyDescent="0.25">
      <c r="A10" s="8"/>
      <c r="B10" s="16"/>
      <c r="C10" s="33"/>
      <c r="D10" s="27"/>
      <c r="E10" s="30">
        <v>524.86</v>
      </c>
      <c r="F10" s="30">
        <v>115.47</v>
      </c>
      <c r="G10" s="42">
        <f t="shared" si="0"/>
        <v>640.33000000000004</v>
      </c>
      <c r="H10" s="46" t="s">
        <v>43</v>
      </c>
      <c r="I10" s="16" t="s">
        <v>95</v>
      </c>
      <c r="J10" s="30">
        <f t="shared" si="1"/>
        <v>640.33000000000004</v>
      </c>
      <c r="K10" s="19"/>
      <c r="L10" s="19"/>
      <c r="M10" s="19"/>
    </row>
    <row r="11" spans="1:13" x14ac:dyDescent="0.25">
      <c r="A11" s="8"/>
      <c r="B11" s="16"/>
      <c r="C11" s="33"/>
      <c r="D11" s="27"/>
      <c r="E11" s="30">
        <v>488.01</v>
      </c>
      <c r="F11" s="30">
        <v>107.36</v>
      </c>
      <c r="G11" s="42">
        <f t="shared" si="0"/>
        <v>595.37</v>
      </c>
      <c r="H11" s="46" t="s">
        <v>44</v>
      </c>
      <c r="I11" s="16" t="s">
        <v>95</v>
      </c>
      <c r="J11" s="30">
        <f t="shared" si="1"/>
        <v>595.37</v>
      </c>
      <c r="K11" s="85">
        <f>J10+J11</f>
        <v>1235.7</v>
      </c>
      <c r="L11" s="19"/>
      <c r="M11" s="19"/>
    </row>
    <row r="12" spans="1:13" x14ac:dyDescent="0.25">
      <c r="A12" s="8"/>
      <c r="B12" s="16"/>
      <c r="C12" s="33"/>
      <c r="D12" s="27"/>
      <c r="E12" s="30">
        <v>204.48</v>
      </c>
      <c r="F12" s="30">
        <v>44.99</v>
      </c>
      <c r="G12" s="42">
        <f t="shared" si="0"/>
        <v>249.47</v>
      </c>
      <c r="H12" s="46" t="s">
        <v>31</v>
      </c>
      <c r="I12" s="16" t="s">
        <v>96</v>
      </c>
      <c r="J12" s="30">
        <f t="shared" si="1"/>
        <v>249.47</v>
      </c>
      <c r="K12" s="85"/>
      <c r="L12" s="19"/>
      <c r="M12" s="19"/>
    </row>
    <row r="13" spans="1:13" x14ac:dyDescent="0.25">
      <c r="A13" s="8"/>
      <c r="B13" s="16"/>
      <c r="C13" s="33"/>
      <c r="D13" s="27"/>
      <c r="E13" s="30">
        <v>204.34</v>
      </c>
      <c r="F13" s="30">
        <v>44.95</v>
      </c>
      <c r="G13" s="42">
        <f t="shared" si="0"/>
        <v>249.29000000000002</v>
      </c>
      <c r="H13" s="46" t="s">
        <v>32</v>
      </c>
      <c r="I13" s="16" t="s">
        <v>98</v>
      </c>
      <c r="J13" s="30">
        <f t="shared" si="1"/>
        <v>249.29000000000002</v>
      </c>
      <c r="K13" s="19"/>
      <c r="L13" s="19"/>
      <c r="M13" s="19"/>
    </row>
    <row r="14" spans="1:13" x14ac:dyDescent="0.25">
      <c r="A14" s="8"/>
      <c r="B14" s="16"/>
      <c r="C14" s="33"/>
      <c r="D14" s="27"/>
      <c r="E14" s="30">
        <v>204.34</v>
      </c>
      <c r="F14" s="30">
        <v>44.95</v>
      </c>
      <c r="G14" s="42">
        <f t="shared" si="0"/>
        <v>249.29000000000002</v>
      </c>
      <c r="H14" s="46" t="s">
        <v>33</v>
      </c>
      <c r="I14" s="16" t="s">
        <v>99</v>
      </c>
      <c r="J14" s="30">
        <f t="shared" si="1"/>
        <v>249.29000000000002</v>
      </c>
      <c r="K14" s="19"/>
      <c r="L14" s="19"/>
      <c r="M14" s="19"/>
    </row>
    <row r="15" spans="1:13" x14ac:dyDescent="0.25">
      <c r="A15" s="8"/>
      <c r="B15" s="16"/>
      <c r="C15" s="33"/>
      <c r="D15" s="27"/>
      <c r="E15" s="30">
        <v>204.34</v>
      </c>
      <c r="F15" s="30">
        <v>44.95</v>
      </c>
      <c r="G15" s="42">
        <f t="shared" si="0"/>
        <v>249.29000000000002</v>
      </c>
      <c r="H15" s="46" t="s">
        <v>34</v>
      </c>
      <c r="I15" s="16" t="s">
        <v>100</v>
      </c>
      <c r="J15" s="30">
        <f t="shared" si="1"/>
        <v>249.29000000000002</v>
      </c>
      <c r="K15" s="19"/>
      <c r="L15" s="19"/>
      <c r="M15" s="19"/>
    </row>
    <row r="16" spans="1:13" x14ac:dyDescent="0.25">
      <c r="A16" s="8"/>
      <c r="B16" s="16"/>
      <c r="C16" s="33"/>
      <c r="D16" s="27"/>
      <c r="E16" s="30">
        <v>204.34</v>
      </c>
      <c r="F16" s="30">
        <v>44.95</v>
      </c>
      <c r="G16" s="42">
        <f t="shared" si="0"/>
        <v>249.29000000000002</v>
      </c>
      <c r="H16" s="46" t="s">
        <v>35</v>
      </c>
      <c r="I16" s="16" t="s">
        <v>101</v>
      </c>
      <c r="J16" s="30">
        <f t="shared" si="1"/>
        <v>249.29000000000002</v>
      </c>
      <c r="K16" s="19"/>
      <c r="L16" s="19"/>
      <c r="M16" s="19"/>
    </row>
    <row r="17" spans="1:13" x14ac:dyDescent="0.25">
      <c r="A17" s="8"/>
      <c r="B17" s="16"/>
      <c r="C17" s="33"/>
      <c r="D17" s="27"/>
      <c r="E17" s="30">
        <v>204.34</v>
      </c>
      <c r="F17" s="30">
        <v>44.95</v>
      </c>
      <c r="G17" s="42">
        <f t="shared" si="0"/>
        <v>249.29000000000002</v>
      </c>
      <c r="H17" s="46" t="s">
        <v>36</v>
      </c>
      <c r="I17" s="16" t="s">
        <v>102</v>
      </c>
      <c r="J17" s="30">
        <f t="shared" si="1"/>
        <v>249.29000000000002</v>
      </c>
      <c r="K17" s="19"/>
      <c r="L17" s="19"/>
      <c r="M17" s="19"/>
    </row>
    <row r="18" spans="1:13" x14ac:dyDescent="0.25">
      <c r="A18" s="8"/>
      <c r="B18" s="16"/>
      <c r="C18" s="33"/>
      <c r="D18" s="27"/>
      <c r="E18" s="30">
        <v>81.5</v>
      </c>
      <c r="F18" s="30">
        <v>17.93</v>
      </c>
      <c r="G18" s="42">
        <f t="shared" si="0"/>
        <v>99.43</v>
      </c>
      <c r="H18" s="46" t="s">
        <v>30</v>
      </c>
      <c r="I18" s="16" t="s">
        <v>103</v>
      </c>
      <c r="J18" s="30">
        <f t="shared" si="1"/>
        <v>99.43</v>
      </c>
      <c r="K18" s="19"/>
      <c r="L18" s="19"/>
      <c r="M18" s="19"/>
    </row>
    <row r="19" spans="1:13" x14ac:dyDescent="0.25">
      <c r="A19" s="8"/>
      <c r="B19" s="16"/>
      <c r="C19" s="33"/>
      <c r="D19" s="27"/>
      <c r="E19" s="30">
        <v>300</v>
      </c>
      <c r="F19" s="30">
        <v>66</v>
      </c>
      <c r="G19" s="42">
        <f t="shared" si="0"/>
        <v>366</v>
      </c>
      <c r="H19" s="46" t="s">
        <v>37</v>
      </c>
      <c r="I19" s="16" t="s">
        <v>104</v>
      </c>
      <c r="J19" s="30">
        <f t="shared" si="1"/>
        <v>366</v>
      </c>
      <c r="K19" s="19"/>
      <c r="L19" s="19"/>
      <c r="M19" s="19"/>
    </row>
    <row r="20" spans="1:13" x14ac:dyDescent="0.25">
      <c r="A20" s="8" t="s">
        <v>2</v>
      </c>
      <c r="B20" s="16">
        <v>30</v>
      </c>
      <c r="C20" s="33"/>
      <c r="D20" s="27"/>
      <c r="E20" s="27"/>
      <c r="F20" s="27"/>
      <c r="G20" s="42"/>
      <c r="H20" s="38"/>
      <c r="I20" s="49"/>
      <c r="J20" s="50"/>
      <c r="K20" s="19"/>
      <c r="L20" s="19"/>
      <c r="M20" s="19"/>
    </row>
    <row r="21" spans="1:13" x14ac:dyDescent="0.25">
      <c r="A21" s="9"/>
      <c r="B21" s="15"/>
      <c r="C21" s="32"/>
      <c r="D21" s="26"/>
      <c r="E21" s="26"/>
      <c r="F21" s="26"/>
      <c r="G21" s="41"/>
      <c r="H21" s="37"/>
      <c r="I21" s="48"/>
      <c r="J21" s="61"/>
      <c r="K21" s="18"/>
      <c r="L21" s="18"/>
      <c r="M21" s="18"/>
    </row>
    <row r="22" spans="1:13" ht="21" customHeight="1" x14ac:dyDescent="0.25">
      <c r="A22" s="11" t="s">
        <v>1</v>
      </c>
      <c r="B22" s="15"/>
      <c r="C22" s="32"/>
      <c r="D22" s="26"/>
      <c r="E22" s="26"/>
      <c r="F22" s="26"/>
      <c r="G22" s="41"/>
      <c r="H22" s="37"/>
      <c r="I22" s="48"/>
      <c r="J22" s="61"/>
      <c r="K22" s="18"/>
      <c r="L22" s="18"/>
      <c r="M22" s="18"/>
    </row>
    <row r="23" spans="1:13" x14ac:dyDescent="0.25">
      <c r="A23" s="8" t="s">
        <v>5</v>
      </c>
      <c r="B23" s="16">
        <v>20</v>
      </c>
      <c r="C23" s="33"/>
      <c r="D23" s="27"/>
      <c r="E23" s="27"/>
      <c r="F23" s="27"/>
      <c r="G23" s="42"/>
      <c r="H23" s="38"/>
      <c r="I23" s="49"/>
      <c r="J23" s="50"/>
      <c r="K23" s="19"/>
      <c r="L23" s="19"/>
      <c r="M23" s="19"/>
    </row>
    <row r="24" spans="1:13" x14ac:dyDescent="0.25">
      <c r="A24" s="8" t="s">
        <v>4</v>
      </c>
      <c r="B24" s="16">
        <v>25</v>
      </c>
      <c r="C24" s="33"/>
      <c r="D24" s="27"/>
      <c r="E24" s="27"/>
      <c r="F24" s="27"/>
      <c r="G24" s="42"/>
      <c r="H24" s="38"/>
      <c r="I24" s="49"/>
      <c r="J24" s="50"/>
      <c r="K24" s="19"/>
      <c r="L24" s="19"/>
      <c r="M24" s="19"/>
    </row>
    <row r="25" spans="1:13" x14ac:dyDescent="0.25">
      <c r="A25" s="8" t="s">
        <v>2</v>
      </c>
      <c r="B25" s="16">
        <v>30</v>
      </c>
      <c r="C25" s="33"/>
      <c r="D25" s="27"/>
      <c r="E25" s="27"/>
      <c r="F25" s="27"/>
      <c r="G25" s="42"/>
      <c r="H25" s="38"/>
      <c r="I25" s="49"/>
      <c r="J25" s="50"/>
      <c r="K25" s="19"/>
      <c r="L25" s="19"/>
      <c r="M25" s="19"/>
    </row>
    <row r="26" spans="1:13" x14ac:dyDescent="0.25">
      <c r="A26" s="9"/>
      <c r="B26" s="15"/>
      <c r="C26" s="32"/>
      <c r="D26" s="26"/>
      <c r="E26" s="26"/>
      <c r="F26" s="26"/>
      <c r="G26" s="41"/>
      <c r="H26" s="37"/>
      <c r="I26" s="48"/>
      <c r="J26" s="61"/>
      <c r="K26" s="18"/>
      <c r="L26" s="18"/>
      <c r="M26" s="18"/>
    </row>
    <row r="27" spans="1:13" ht="21" customHeight="1" x14ac:dyDescent="0.25">
      <c r="A27" s="11" t="s">
        <v>6</v>
      </c>
      <c r="B27" s="15"/>
      <c r="C27" s="32"/>
      <c r="D27" s="26"/>
      <c r="E27" s="26"/>
      <c r="F27" s="26"/>
      <c r="G27" s="41"/>
      <c r="H27" s="37"/>
      <c r="I27" s="48"/>
      <c r="J27" s="61"/>
      <c r="K27" s="18"/>
      <c r="L27" s="18"/>
      <c r="M27" s="18"/>
    </row>
    <row r="28" spans="1:13" x14ac:dyDescent="0.25">
      <c r="A28" s="8" t="s">
        <v>7</v>
      </c>
      <c r="B28" s="16">
        <v>15</v>
      </c>
      <c r="C28" s="33"/>
      <c r="D28" s="27"/>
      <c r="E28" s="27"/>
      <c r="F28" s="27"/>
      <c r="G28" s="42"/>
      <c r="H28" s="38"/>
      <c r="I28" s="49"/>
      <c r="J28" s="50"/>
      <c r="K28" s="19"/>
      <c r="L28" s="19"/>
      <c r="M28" s="19"/>
    </row>
    <row r="29" spans="1:13" x14ac:dyDescent="0.25">
      <c r="A29" s="8" t="s">
        <v>8</v>
      </c>
      <c r="B29" s="16">
        <v>20</v>
      </c>
      <c r="C29" s="33"/>
      <c r="D29" s="27"/>
      <c r="E29" s="27"/>
      <c r="F29" s="27"/>
      <c r="G29" s="42"/>
      <c r="H29" s="38"/>
      <c r="I29" s="49"/>
      <c r="J29" s="50"/>
      <c r="K29" s="19"/>
      <c r="L29" s="19"/>
      <c r="M29" s="19"/>
    </row>
    <row r="30" spans="1:13" x14ac:dyDescent="0.25">
      <c r="A30" s="9"/>
      <c r="B30" s="15"/>
      <c r="C30" s="32"/>
      <c r="D30" s="26"/>
      <c r="E30" s="26"/>
      <c r="F30" s="26"/>
      <c r="G30" s="41"/>
      <c r="H30" s="37"/>
      <c r="I30" s="48"/>
      <c r="J30" s="61"/>
      <c r="K30" s="18"/>
      <c r="L30" s="18"/>
      <c r="M30" s="18"/>
    </row>
    <row r="31" spans="1:13" ht="21" customHeight="1" x14ac:dyDescent="0.25">
      <c r="A31" s="14" t="s">
        <v>9</v>
      </c>
      <c r="B31" s="15"/>
      <c r="C31" s="32"/>
      <c r="D31" s="26"/>
      <c r="E31" s="26"/>
      <c r="F31" s="26"/>
      <c r="G31" s="41"/>
      <c r="H31" s="37"/>
      <c r="I31" s="48"/>
      <c r="J31" s="61"/>
      <c r="K31" s="18"/>
      <c r="L31" s="18"/>
      <c r="M31" s="18"/>
    </row>
    <row r="32" spans="1:13" x14ac:dyDescent="0.25">
      <c r="A32" s="8" t="s">
        <v>10</v>
      </c>
      <c r="B32" s="16">
        <v>15</v>
      </c>
      <c r="C32" s="33"/>
      <c r="D32" s="27"/>
      <c r="E32" s="27"/>
      <c r="F32" s="27"/>
      <c r="G32" s="42"/>
      <c r="H32" s="38"/>
      <c r="I32" s="49"/>
      <c r="J32" s="50"/>
      <c r="K32" s="19"/>
      <c r="L32" s="19"/>
      <c r="M32" s="19"/>
    </row>
    <row r="33" spans="1:13" x14ac:dyDescent="0.25">
      <c r="A33" s="8" t="s">
        <v>11</v>
      </c>
      <c r="B33" s="16">
        <v>20</v>
      </c>
      <c r="C33" s="33"/>
      <c r="D33" s="27"/>
      <c r="E33" s="27"/>
      <c r="F33" s="27"/>
      <c r="G33" s="42"/>
      <c r="H33" s="38"/>
      <c r="I33" s="49"/>
      <c r="J33" s="50"/>
      <c r="K33" s="19"/>
      <c r="L33" s="19"/>
      <c r="M33" s="19"/>
    </row>
    <row r="34" spans="1:13" x14ac:dyDescent="0.25">
      <c r="A34" s="5"/>
      <c r="B34" s="6"/>
      <c r="C34" s="34"/>
      <c r="D34" s="28"/>
      <c r="E34" s="28"/>
      <c r="F34" s="28"/>
      <c r="G34" s="43"/>
      <c r="H34" s="39"/>
      <c r="I34" s="49"/>
      <c r="J34" s="50"/>
      <c r="K34" s="19"/>
      <c r="L34" s="19"/>
      <c r="M34" s="19"/>
    </row>
    <row r="35" spans="1:13" x14ac:dyDescent="0.25">
      <c r="A35" s="5"/>
      <c r="B35" s="6"/>
      <c r="C35" s="34"/>
      <c r="D35" s="28"/>
      <c r="E35" s="28"/>
      <c r="F35" s="28"/>
      <c r="G35" s="43"/>
      <c r="H35" s="39"/>
      <c r="I35" s="49"/>
      <c r="J35" s="50"/>
      <c r="K35" s="19"/>
      <c r="L35" s="19"/>
      <c r="M35" s="19"/>
    </row>
    <row r="36" spans="1:13" x14ac:dyDescent="0.25">
      <c r="A36" s="5"/>
      <c r="B36" s="6"/>
      <c r="C36" s="34"/>
      <c r="D36" s="28"/>
      <c r="E36" s="28"/>
      <c r="F36" s="28"/>
      <c r="G36" s="43"/>
      <c r="H36" s="39"/>
      <c r="I36" s="49"/>
      <c r="J36" s="50"/>
      <c r="K36" s="19"/>
      <c r="L36" s="19"/>
      <c r="M36" s="19"/>
    </row>
    <row r="37" spans="1:13" x14ac:dyDescent="0.25">
      <c r="A37" s="5"/>
      <c r="B37" s="6"/>
      <c r="C37" s="34"/>
      <c r="D37" s="28"/>
      <c r="E37" s="28"/>
      <c r="F37" s="28"/>
      <c r="G37" s="43"/>
      <c r="H37" s="39"/>
      <c r="I37" s="49"/>
      <c r="J37" s="50"/>
      <c r="K37" s="19"/>
      <c r="L37" s="19"/>
      <c r="M37" s="19"/>
    </row>
    <row r="38" spans="1:13" x14ac:dyDescent="0.25">
      <c r="A38" s="5"/>
      <c r="B38" s="6"/>
      <c r="C38" s="34"/>
      <c r="D38" s="28"/>
      <c r="E38" s="28"/>
      <c r="F38" s="28"/>
      <c r="G38" s="43"/>
      <c r="H38" s="39"/>
      <c r="I38" s="49"/>
      <c r="J38" s="50"/>
      <c r="K38" s="19"/>
      <c r="L38" s="19"/>
      <c r="M38" s="19"/>
    </row>
    <row r="39" spans="1:13" x14ac:dyDescent="0.25">
      <c r="A39" s="5"/>
      <c r="B39" s="6"/>
      <c r="C39" s="34"/>
      <c r="D39" s="28"/>
      <c r="E39" s="28"/>
      <c r="F39" s="28"/>
      <c r="G39" s="43"/>
      <c r="H39" s="39"/>
      <c r="I39" s="49"/>
      <c r="J39" s="50"/>
      <c r="K39" s="19"/>
      <c r="L39" s="19"/>
      <c r="M39" s="19"/>
    </row>
    <row r="40" spans="1:13" x14ac:dyDescent="0.25">
      <c r="A40" s="5"/>
      <c r="B40" s="6"/>
      <c r="C40" s="34"/>
      <c r="D40" s="28"/>
      <c r="E40" s="28"/>
      <c r="F40" s="28"/>
      <c r="G40" s="43"/>
      <c r="H40" s="39"/>
      <c r="I40" s="49"/>
      <c r="J40" s="50"/>
      <c r="K40" s="19"/>
      <c r="L40" s="19"/>
      <c r="M40" s="19"/>
    </row>
    <row r="41" spans="1:13" x14ac:dyDescent="0.25">
      <c r="A41" s="5"/>
      <c r="B41" s="6"/>
      <c r="C41" s="34"/>
      <c r="D41" s="28"/>
      <c r="E41" s="28"/>
      <c r="F41" s="28"/>
      <c r="G41" s="43"/>
      <c r="H41" s="39"/>
      <c r="I41" s="49"/>
      <c r="J41" s="50"/>
      <c r="K41" s="19"/>
      <c r="L41" s="19"/>
      <c r="M41" s="19"/>
    </row>
    <row r="42" spans="1:13" x14ac:dyDescent="0.25">
      <c r="A42" s="5"/>
      <c r="B42" s="6"/>
      <c r="C42" s="34"/>
      <c r="D42" s="28"/>
      <c r="E42" s="28"/>
      <c r="F42" s="28"/>
      <c r="G42" s="43"/>
      <c r="H42" s="39"/>
      <c r="I42" s="49"/>
      <c r="J42" s="50"/>
      <c r="K42" s="19"/>
      <c r="L42" s="19"/>
      <c r="M42" s="19"/>
    </row>
    <row r="43" spans="1:13" x14ac:dyDescent="0.25">
      <c r="A43" s="5"/>
      <c r="B43" s="6"/>
      <c r="C43" s="34"/>
      <c r="D43" s="28"/>
      <c r="E43" s="28"/>
      <c r="F43" s="28"/>
      <c r="G43" s="43"/>
      <c r="H43" s="39"/>
      <c r="I43" s="49"/>
      <c r="J43" s="50"/>
      <c r="K43" s="19"/>
      <c r="L43" s="19"/>
      <c r="M43" s="19"/>
    </row>
    <row r="44" spans="1:13" x14ac:dyDescent="0.25">
      <c r="A44" s="5"/>
      <c r="B44" s="6"/>
      <c r="C44" s="34"/>
      <c r="D44" s="28"/>
      <c r="E44" s="28"/>
      <c r="F44" s="28"/>
      <c r="G44" s="43"/>
      <c r="H44" s="39"/>
      <c r="I44" s="49"/>
      <c r="J44" s="50"/>
      <c r="K44" s="19"/>
      <c r="L44" s="19"/>
      <c r="M44" s="19"/>
    </row>
  </sheetData>
  <mergeCells count="3">
    <mergeCell ref="E2:G2"/>
    <mergeCell ref="K11:K12"/>
    <mergeCell ref="C1:J1"/>
  </mergeCell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"/>
  <sheetViews>
    <sheetView workbookViewId="0">
      <selection activeCell="F18" sqref="F18"/>
    </sheetView>
  </sheetViews>
  <sheetFormatPr defaultRowHeight="15" x14ac:dyDescent="0.25"/>
  <cols>
    <col min="1" max="1" width="38.42578125" style="3" customWidth="1"/>
    <col min="2" max="2" width="8.140625" style="4" customWidth="1"/>
    <col min="3" max="3" width="12.42578125" style="35" customWidth="1"/>
    <col min="4" max="6" width="15.7109375" style="29" customWidth="1"/>
    <col min="7" max="7" width="15.7109375" style="44" customWidth="1"/>
    <col min="8" max="8" width="54.42578125" style="40" customWidth="1"/>
    <col min="9" max="9" width="18.5703125" style="51" customWidth="1"/>
    <col min="10" max="10" width="20.28515625" style="68" customWidth="1"/>
    <col min="11" max="12" width="9.140625" style="20" customWidth="1"/>
  </cols>
  <sheetData>
    <row r="1" spans="1:12" ht="45" customHeight="1" x14ac:dyDescent="0.25">
      <c r="A1" s="24" t="s">
        <v>25</v>
      </c>
      <c r="B1" s="10" t="s">
        <v>15</v>
      </c>
      <c r="C1" s="86" t="s">
        <v>24</v>
      </c>
      <c r="D1" s="86"/>
      <c r="E1" s="86"/>
      <c r="F1" s="86"/>
      <c r="G1" s="86"/>
      <c r="H1" s="86"/>
      <c r="I1" s="86"/>
      <c r="J1" s="86"/>
      <c r="K1" s="21"/>
      <c r="L1" s="21"/>
    </row>
    <row r="2" spans="1:12" ht="27.75" customHeight="1" x14ac:dyDescent="0.25">
      <c r="A2" s="17"/>
      <c r="B2" s="10"/>
      <c r="C2" s="31" t="s">
        <v>14</v>
      </c>
      <c r="D2" s="25" t="s">
        <v>28</v>
      </c>
      <c r="E2" s="82" t="s">
        <v>29</v>
      </c>
      <c r="F2" s="83"/>
      <c r="G2" s="84"/>
      <c r="H2" s="36" t="s">
        <v>17</v>
      </c>
      <c r="I2" s="10" t="s">
        <v>88</v>
      </c>
      <c r="J2" s="25" t="s">
        <v>91</v>
      </c>
      <c r="K2" s="21"/>
      <c r="L2" s="21"/>
    </row>
    <row r="3" spans="1:12" ht="21" customHeight="1" x14ac:dyDescent="0.25">
      <c r="A3" s="11" t="s">
        <v>0</v>
      </c>
      <c r="B3" s="12"/>
      <c r="C3" s="32"/>
      <c r="D3" s="26"/>
      <c r="E3" s="47" t="s">
        <v>47</v>
      </c>
      <c r="F3" s="47" t="s">
        <v>45</v>
      </c>
      <c r="G3" s="47" t="s">
        <v>46</v>
      </c>
      <c r="H3" s="37"/>
      <c r="I3" s="15"/>
      <c r="J3" s="69"/>
      <c r="K3" s="18"/>
      <c r="L3" s="18"/>
    </row>
    <row r="4" spans="1:12" x14ac:dyDescent="0.25">
      <c r="A4" s="8" t="s">
        <v>3</v>
      </c>
      <c r="B4" s="16">
        <v>20</v>
      </c>
      <c r="C4" s="33"/>
      <c r="D4" s="27"/>
      <c r="E4" s="27"/>
      <c r="F4" s="27"/>
      <c r="G4" s="42"/>
      <c r="H4" s="38"/>
      <c r="I4" s="16"/>
      <c r="J4" s="30"/>
      <c r="K4" s="19"/>
      <c r="L4" s="19"/>
    </row>
    <row r="5" spans="1:12" x14ac:dyDescent="0.25">
      <c r="A5" s="8" t="s">
        <v>4</v>
      </c>
      <c r="B5" s="16">
        <v>25</v>
      </c>
      <c r="C5" s="33">
        <v>0.25</v>
      </c>
      <c r="D5" s="27">
        <f>E5+E6+E7+E10</f>
        <v>6984.79</v>
      </c>
      <c r="E5" s="30">
        <v>129.94999999999999</v>
      </c>
      <c r="F5" s="30">
        <v>28.59</v>
      </c>
      <c r="G5" s="42">
        <f>E5+F5</f>
        <v>158.54</v>
      </c>
      <c r="H5" s="46" t="s">
        <v>49</v>
      </c>
      <c r="I5" s="16" t="s">
        <v>105</v>
      </c>
      <c r="J5" s="30">
        <f>G5</f>
        <v>158.54</v>
      </c>
      <c r="K5" s="19"/>
      <c r="L5" s="19"/>
    </row>
    <row r="6" spans="1:12" x14ac:dyDescent="0.25">
      <c r="A6" s="8"/>
      <c r="B6" s="16"/>
      <c r="C6" s="33"/>
      <c r="D6" s="27"/>
      <c r="E6" s="30">
        <v>856.02</v>
      </c>
      <c r="F6" s="30">
        <v>188.32</v>
      </c>
      <c r="G6" s="42">
        <f t="shared" ref="G6:G10" si="0">E6+F6</f>
        <v>1044.3399999999999</v>
      </c>
      <c r="H6" s="46" t="s">
        <v>50</v>
      </c>
      <c r="I6" s="16" t="s">
        <v>106</v>
      </c>
      <c r="J6" s="30">
        <f t="shared" ref="J6:J10" si="1">G6</f>
        <v>1044.3399999999999</v>
      </c>
      <c r="K6" s="19"/>
      <c r="L6" s="19"/>
    </row>
    <row r="7" spans="1:12" x14ac:dyDescent="0.25">
      <c r="A7" s="8"/>
      <c r="B7" s="16"/>
      <c r="C7" s="33"/>
      <c r="D7" s="27"/>
      <c r="E7" s="30">
        <v>498.82</v>
      </c>
      <c r="F7" s="30">
        <v>109.74</v>
      </c>
      <c r="G7" s="42">
        <f t="shared" si="0"/>
        <v>608.55999999999995</v>
      </c>
      <c r="H7" s="46" t="s">
        <v>51</v>
      </c>
      <c r="I7" s="16" t="s">
        <v>107</v>
      </c>
      <c r="J7" s="30">
        <f t="shared" si="1"/>
        <v>608.55999999999995</v>
      </c>
      <c r="K7" s="19"/>
      <c r="L7" s="19"/>
    </row>
    <row r="8" spans="1:12" x14ac:dyDescent="0.25">
      <c r="A8" s="8"/>
      <c r="B8" s="16"/>
      <c r="C8" s="33"/>
      <c r="D8" s="27"/>
      <c r="E8" s="59">
        <v>502.29</v>
      </c>
      <c r="F8" s="59">
        <v>110.5</v>
      </c>
      <c r="G8" s="70">
        <f t="shared" si="0"/>
        <v>612.79</v>
      </c>
      <c r="H8" s="45" t="s">
        <v>52</v>
      </c>
      <c r="I8" s="71" t="s">
        <v>108</v>
      </c>
      <c r="J8" s="59">
        <f t="shared" si="1"/>
        <v>612.79</v>
      </c>
      <c r="K8" s="19"/>
      <c r="L8" s="19"/>
    </row>
    <row r="9" spans="1:12" x14ac:dyDescent="0.25">
      <c r="A9" s="8"/>
      <c r="B9" s="16"/>
      <c r="C9" s="33"/>
      <c r="D9" s="27"/>
      <c r="E9" s="59">
        <v>454.82</v>
      </c>
      <c r="F9" s="59">
        <v>45.48</v>
      </c>
      <c r="G9" s="70">
        <f t="shared" si="0"/>
        <v>500.3</v>
      </c>
      <c r="H9" s="45" t="s">
        <v>53</v>
      </c>
      <c r="I9" s="71" t="s">
        <v>109</v>
      </c>
      <c r="J9" s="59">
        <f t="shared" si="1"/>
        <v>500.3</v>
      </c>
      <c r="K9" s="19"/>
      <c r="L9" s="19"/>
    </row>
    <row r="10" spans="1:12" x14ac:dyDescent="0.25">
      <c r="A10" s="8"/>
      <c r="B10" s="16"/>
      <c r="C10" s="33"/>
      <c r="D10" s="27"/>
      <c r="E10" s="30">
        <v>5500</v>
      </c>
      <c r="F10" s="30"/>
      <c r="G10" s="42">
        <f t="shared" si="0"/>
        <v>5500</v>
      </c>
      <c r="H10" s="46" t="s">
        <v>54</v>
      </c>
      <c r="I10" s="16" t="s">
        <v>110</v>
      </c>
      <c r="J10" s="30">
        <f t="shared" si="1"/>
        <v>5500</v>
      </c>
      <c r="K10" s="19"/>
      <c r="L10" s="19"/>
    </row>
    <row r="11" spans="1:12" x14ac:dyDescent="0.25">
      <c r="A11" s="8" t="s">
        <v>2</v>
      </c>
      <c r="B11" s="16">
        <v>30</v>
      </c>
      <c r="C11" s="33"/>
      <c r="D11" s="27"/>
      <c r="E11" s="27"/>
      <c r="F11" s="27"/>
      <c r="G11" s="42"/>
      <c r="H11" s="38"/>
      <c r="I11" s="49"/>
      <c r="J11" s="50"/>
      <c r="K11" s="19"/>
      <c r="L11" s="19"/>
    </row>
    <row r="12" spans="1:12" x14ac:dyDescent="0.25">
      <c r="A12" s="9"/>
      <c r="B12" s="15"/>
      <c r="C12" s="32"/>
      <c r="D12" s="26"/>
      <c r="E12" s="26"/>
      <c r="F12" s="26"/>
      <c r="G12" s="41"/>
      <c r="H12" s="37"/>
      <c r="I12" s="49"/>
      <c r="J12" s="50"/>
      <c r="K12" s="18"/>
      <c r="L12" s="18"/>
    </row>
    <row r="13" spans="1:12" ht="21" customHeight="1" x14ac:dyDescent="0.25">
      <c r="A13" s="11" t="s">
        <v>1</v>
      </c>
      <c r="B13" s="15"/>
      <c r="C13" s="32"/>
      <c r="D13" s="26"/>
      <c r="E13" s="26"/>
      <c r="F13" s="26"/>
      <c r="G13" s="41"/>
      <c r="H13" s="37"/>
      <c r="I13" s="49"/>
      <c r="J13" s="50"/>
      <c r="K13" s="18"/>
      <c r="L13" s="18"/>
    </row>
    <row r="14" spans="1:12" x14ac:dyDescent="0.25">
      <c r="A14" s="8" t="s">
        <v>5</v>
      </c>
      <c r="B14" s="16">
        <v>20</v>
      </c>
      <c r="C14" s="33"/>
      <c r="D14" s="27"/>
      <c r="E14" s="27"/>
      <c r="F14" s="27"/>
      <c r="G14" s="42"/>
      <c r="H14" s="38"/>
      <c r="I14" s="49"/>
      <c r="J14" s="50"/>
      <c r="K14" s="19"/>
      <c r="L14" s="19"/>
    </row>
    <row r="15" spans="1:12" x14ac:dyDescent="0.25">
      <c r="A15" s="8" t="s">
        <v>4</v>
      </c>
      <c r="B15" s="16">
        <v>25</v>
      </c>
      <c r="C15" s="33"/>
      <c r="D15" s="27"/>
      <c r="E15" s="27"/>
      <c r="F15" s="27"/>
      <c r="G15" s="42"/>
      <c r="H15" s="38"/>
      <c r="I15" s="49"/>
      <c r="J15" s="50"/>
      <c r="K15" s="19"/>
      <c r="L15" s="19"/>
    </row>
    <row r="16" spans="1:12" x14ac:dyDescent="0.25">
      <c r="A16" s="8" t="s">
        <v>2</v>
      </c>
      <c r="B16" s="16">
        <v>30</v>
      </c>
      <c r="C16" s="33"/>
      <c r="D16" s="27"/>
      <c r="E16" s="27"/>
      <c r="F16" s="27"/>
      <c r="G16" s="42"/>
      <c r="H16" s="38"/>
      <c r="I16" s="49"/>
      <c r="J16" s="50"/>
      <c r="K16" s="19"/>
      <c r="L16" s="19"/>
    </row>
    <row r="17" spans="1:12" x14ac:dyDescent="0.25">
      <c r="A17" s="9"/>
      <c r="B17" s="15"/>
      <c r="C17" s="32"/>
      <c r="D17" s="26"/>
      <c r="E17" s="26"/>
      <c r="F17" s="26"/>
      <c r="G17" s="41"/>
      <c r="H17" s="37"/>
      <c r="I17" s="49"/>
      <c r="J17" s="50"/>
      <c r="K17" s="18"/>
      <c r="L17" s="18"/>
    </row>
    <row r="18" spans="1:12" ht="21" customHeight="1" x14ac:dyDescent="0.25">
      <c r="A18" s="11" t="s">
        <v>6</v>
      </c>
      <c r="B18" s="15"/>
      <c r="C18" s="32"/>
      <c r="D18" s="26"/>
      <c r="E18" s="26"/>
      <c r="F18" s="26"/>
      <c r="G18" s="41"/>
      <c r="H18" s="37"/>
      <c r="I18" s="49"/>
      <c r="J18" s="50"/>
      <c r="K18" s="18"/>
      <c r="L18" s="18"/>
    </row>
    <row r="19" spans="1:12" x14ac:dyDescent="0.25">
      <c r="A19" s="8" t="s">
        <v>7</v>
      </c>
      <c r="B19" s="16">
        <v>15</v>
      </c>
      <c r="C19" s="33"/>
      <c r="D19" s="27"/>
      <c r="E19" s="27"/>
      <c r="F19" s="27"/>
      <c r="G19" s="42"/>
      <c r="H19" s="38"/>
      <c r="I19" s="49"/>
      <c r="J19" s="50"/>
      <c r="K19" s="19"/>
      <c r="L19" s="19"/>
    </row>
    <row r="20" spans="1:12" x14ac:dyDescent="0.25">
      <c r="A20" s="8" t="s">
        <v>8</v>
      </c>
      <c r="B20" s="16">
        <v>20</v>
      </c>
      <c r="C20" s="33"/>
      <c r="D20" s="27"/>
      <c r="E20" s="27"/>
      <c r="F20" s="27"/>
      <c r="G20" s="42"/>
      <c r="H20" s="38"/>
      <c r="I20" s="49"/>
      <c r="J20" s="50"/>
      <c r="K20" s="19"/>
      <c r="L20" s="19"/>
    </row>
    <row r="21" spans="1:12" x14ac:dyDescent="0.25">
      <c r="A21" s="9"/>
      <c r="B21" s="15"/>
      <c r="C21" s="32"/>
      <c r="D21" s="26"/>
      <c r="E21" s="26"/>
      <c r="F21" s="26"/>
      <c r="G21" s="41"/>
      <c r="H21" s="37"/>
      <c r="I21" s="48"/>
      <c r="J21" s="61"/>
      <c r="K21" s="18"/>
      <c r="L21" s="18"/>
    </row>
    <row r="22" spans="1:12" ht="21" customHeight="1" x14ac:dyDescent="0.25">
      <c r="A22" s="14" t="s">
        <v>9</v>
      </c>
      <c r="B22" s="15"/>
      <c r="C22" s="32"/>
      <c r="D22" s="26"/>
      <c r="E22" s="26"/>
      <c r="F22" s="26"/>
      <c r="G22" s="41"/>
      <c r="H22" s="37"/>
      <c r="I22" s="48"/>
      <c r="J22" s="61"/>
      <c r="K22" s="18"/>
      <c r="L22" s="18"/>
    </row>
    <row r="23" spans="1:12" x14ac:dyDescent="0.25">
      <c r="A23" s="8" t="s">
        <v>10</v>
      </c>
      <c r="B23" s="16">
        <v>15</v>
      </c>
      <c r="C23" s="33">
        <v>0.15</v>
      </c>
      <c r="D23" s="27"/>
      <c r="E23" s="27"/>
      <c r="F23" s="27"/>
      <c r="G23" s="42"/>
      <c r="H23" s="52" t="s">
        <v>111</v>
      </c>
      <c r="I23" s="49"/>
      <c r="J23" s="50"/>
      <c r="K23" s="19"/>
      <c r="L23" s="19"/>
    </row>
    <row r="24" spans="1:12" x14ac:dyDescent="0.25">
      <c r="A24" s="8" t="s">
        <v>11</v>
      </c>
      <c r="B24" s="16">
        <v>20</v>
      </c>
      <c r="C24" s="33"/>
      <c r="D24" s="27"/>
      <c r="E24" s="27"/>
      <c r="F24" s="27"/>
      <c r="G24" s="42"/>
      <c r="H24" s="38"/>
      <c r="I24" s="49"/>
      <c r="J24" s="50"/>
      <c r="K24" s="19"/>
      <c r="L24" s="19"/>
    </row>
    <row r="25" spans="1:12" x14ac:dyDescent="0.25">
      <c r="A25" s="5"/>
      <c r="B25" s="23"/>
      <c r="C25" s="34"/>
      <c r="D25" s="28"/>
      <c r="E25" s="28"/>
      <c r="F25" s="28"/>
      <c r="G25" s="43"/>
      <c r="H25" s="39"/>
      <c r="I25" s="49"/>
      <c r="J25" s="50"/>
      <c r="K25" s="19"/>
      <c r="L25" s="19"/>
    </row>
    <row r="26" spans="1:12" x14ac:dyDescent="0.25">
      <c r="A26" s="5"/>
      <c r="B26" s="23"/>
      <c r="C26" s="34"/>
      <c r="D26" s="28"/>
      <c r="E26" s="28"/>
      <c r="F26" s="28"/>
      <c r="G26" s="43"/>
      <c r="H26" s="39"/>
      <c r="I26" s="48"/>
      <c r="J26" s="61"/>
      <c r="K26" s="19"/>
      <c r="L26" s="19"/>
    </row>
    <row r="27" spans="1:12" x14ac:dyDescent="0.25">
      <c r="A27" s="5"/>
      <c r="B27" s="23"/>
      <c r="C27" s="34"/>
      <c r="D27" s="28"/>
      <c r="E27" s="28"/>
      <c r="F27" s="28"/>
      <c r="G27" s="43"/>
      <c r="H27" s="39"/>
      <c r="I27" s="48"/>
      <c r="J27" s="61"/>
      <c r="K27" s="19"/>
      <c r="L27" s="19"/>
    </row>
    <row r="28" spans="1:12" x14ac:dyDescent="0.25">
      <c r="A28" s="5"/>
      <c r="B28" s="23"/>
      <c r="C28" s="34"/>
      <c r="D28" s="28"/>
      <c r="E28" s="28"/>
      <c r="F28" s="28"/>
      <c r="G28" s="43"/>
      <c r="H28" s="39"/>
      <c r="I28" s="49"/>
      <c r="J28" s="50"/>
      <c r="K28" s="19"/>
      <c r="L28" s="19"/>
    </row>
    <row r="29" spans="1:12" x14ac:dyDescent="0.25">
      <c r="A29" s="5"/>
      <c r="B29" s="23"/>
      <c r="C29" s="34"/>
      <c r="D29" s="28"/>
      <c r="E29" s="28"/>
      <c r="F29" s="28"/>
      <c r="G29" s="43"/>
      <c r="H29" s="39"/>
      <c r="I29" s="49"/>
      <c r="J29" s="50"/>
      <c r="K29" s="19"/>
      <c r="L29" s="19"/>
    </row>
    <row r="30" spans="1:12" x14ac:dyDescent="0.25">
      <c r="A30" s="5"/>
      <c r="B30" s="23"/>
      <c r="C30" s="34"/>
      <c r="D30" s="28"/>
      <c r="E30" s="28"/>
      <c r="F30" s="28"/>
      <c r="G30" s="43"/>
      <c r="H30" s="39"/>
      <c r="I30" s="48"/>
      <c r="J30" s="61"/>
      <c r="K30" s="19"/>
      <c r="L30" s="19"/>
    </row>
    <row r="31" spans="1:12" x14ac:dyDescent="0.25">
      <c r="A31" s="5"/>
      <c r="B31" s="23"/>
      <c r="C31" s="34"/>
      <c r="D31" s="28"/>
      <c r="E31" s="28"/>
      <c r="F31" s="28"/>
      <c r="G31" s="43"/>
      <c r="H31" s="39"/>
      <c r="I31" s="48"/>
      <c r="J31" s="61"/>
      <c r="K31" s="19"/>
      <c r="L31" s="19"/>
    </row>
    <row r="32" spans="1:12" x14ac:dyDescent="0.25">
      <c r="A32" s="5"/>
      <c r="B32" s="23"/>
      <c r="C32" s="34"/>
      <c r="D32" s="28"/>
      <c r="E32" s="28"/>
      <c r="F32" s="28"/>
      <c r="G32" s="43"/>
      <c r="H32" s="39"/>
      <c r="I32" s="49"/>
      <c r="J32" s="50"/>
      <c r="K32" s="19"/>
      <c r="L32" s="19"/>
    </row>
    <row r="33" spans="1:12" x14ac:dyDescent="0.25">
      <c r="A33" s="5"/>
      <c r="B33" s="23"/>
      <c r="C33" s="34"/>
      <c r="D33" s="28"/>
      <c r="E33" s="28"/>
      <c r="F33" s="28"/>
      <c r="G33" s="43"/>
      <c r="H33" s="39"/>
      <c r="I33" s="49"/>
      <c r="J33" s="50"/>
      <c r="K33" s="19"/>
      <c r="L33" s="19"/>
    </row>
    <row r="34" spans="1:12" x14ac:dyDescent="0.25">
      <c r="A34" s="5"/>
      <c r="B34" s="23"/>
      <c r="C34" s="34"/>
      <c r="D34" s="28"/>
      <c r="E34" s="28"/>
      <c r="F34" s="28"/>
      <c r="G34" s="43"/>
      <c r="H34" s="39"/>
      <c r="I34" s="49"/>
      <c r="J34" s="50"/>
      <c r="K34" s="19"/>
      <c r="L34" s="19"/>
    </row>
    <row r="35" spans="1:12" x14ac:dyDescent="0.25">
      <c r="A35" s="5"/>
      <c r="B35" s="23"/>
      <c r="C35" s="34"/>
      <c r="D35" s="28"/>
      <c r="E35" s="28"/>
      <c r="F35" s="28"/>
      <c r="G35" s="43"/>
      <c r="H35" s="39"/>
      <c r="I35" s="49"/>
      <c r="J35" s="50"/>
      <c r="K35" s="19"/>
      <c r="L35" s="19"/>
    </row>
    <row r="36" spans="1:12" x14ac:dyDescent="0.25">
      <c r="I36" s="49"/>
      <c r="J36" s="50"/>
    </row>
    <row r="37" spans="1:12" x14ac:dyDescent="0.25">
      <c r="I37" s="49"/>
      <c r="J37" s="50"/>
    </row>
    <row r="38" spans="1:12" x14ac:dyDescent="0.25">
      <c r="I38" s="49"/>
      <c r="J38" s="50"/>
    </row>
    <row r="39" spans="1:12" x14ac:dyDescent="0.25">
      <c r="I39" s="49"/>
      <c r="J39" s="50"/>
    </row>
    <row r="40" spans="1:12" x14ac:dyDescent="0.25">
      <c r="I40" s="49"/>
      <c r="J40" s="50"/>
    </row>
    <row r="41" spans="1:12" x14ac:dyDescent="0.25">
      <c r="I41" s="49"/>
      <c r="J41" s="50"/>
    </row>
    <row r="42" spans="1:12" x14ac:dyDescent="0.25">
      <c r="I42" s="49"/>
      <c r="J42" s="50"/>
    </row>
    <row r="43" spans="1:12" x14ac:dyDescent="0.25">
      <c r="I43" s="49"/>
      <c r="J43" s="50"/>
    </row>
    <row r="44" spans="1:12" x14ac:dyDescent="0.25">
      <c r="I44" s="49"/>
      <c r="J44" s="50"/>
    </row>
  </sheetData>
  <mergeCells count="2">
    <mergeCell ref="E2:G2"/>
    <mergeCell ref="C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"/>
  <sheetViews>
    <sheetView topLeftCell="A7" workbookViewId="0">
      <selection activeCell="F33" sqref="F33"/>
    </sheetView>
  </sheetViews>
  <sheetFormatPr defaultRowHeight="15" x14ac:dyDescent="0.25"/>
  <cols>
    <col min="1" max="1" width="38.42578125" style="3" customWidth="1"/>
    <col min="2" max="2" width="8.140625" style="4" customWidth="1"/>
    <col min="3" max="3" width="12.42578125" style="35" customWidth="1"/>
    <col min="4" max="6" width="15.7109375" style="29" customWidth="1"/>
    <col min="7" max="7" width="15.7109375" style="44" customWidth="1"/>
    <col min="8" max="8" width="56.28515625" style="40" customWidth="1"/>
    <col min="9" max="9" width="18.5703125" style="51" customWidth="1"/>
    <col min="10" max="10" width="20.28515625" style="68" customWidth="1"/>
    <col min="11" max="11" width="12" style="20" customWidth="1"/>
    <col min="12" max="13" width="9.140625" style="20" customWidth="1"/>
  </cols>
  <sheetData>
    <row r="1" spans="1:13" ht="45" customHeight="1" x14ac:dyDescent="0.25">
      <c r="A1" s="24" t="s">
        <v>26</v>
      </c>
      <c r="B1" s="10" t="s">
        <v>15</v>
      </c>
      <c r="C1" s="86" t="s">
        <v>12</v>
      </c>
      <c r="D1" s="86"/>
      <c r="E1" s="86"/>
      <c r="F1" s="86"/>
      <c r="G1" s="86"/>
      <c r="H1" s="86"/>
      <c r="I1" s="86"/>
      <c r="J1" s="86"/>
      <c r="K1" s="21"/>
      <c r="L1" s="21"/>
      <c r="M1" s="21"/>
    </row>
    <row r="2" spans="1:13" ht="27.75" customHeight="1" x14ac:dyDescent="0.25">
      <c r="A2" s="17"/>
      <c r="B2" s="10"/>
      <c r="C2" s="31" t="s">
        <v>14</v>
      </c>
      <c r="D2" s="25" t="s">
        <v>28</v>
      </c>
      <c r="E2" s="82" t="s">
        <v>29</v>
      </c>
      <c r="F2" s="83"/>
      <c r="G2" s="84"/>
      <c r="H2" s="36" t="s">
        <v>17</v>
      </c>
      <c r="I2" s="10" t="s">
        <v>88</v>
      </c>
      <c r="J2" s="25" t="s">
        <v>91</v>
      </c>
      <c r="K2" s="21"/>
      <c r="L2" s="21"/>
      <c r="M2" s="21"/>
    </row>
    <row r="3" spans="1:13" ht="21" customHeight="1" x14ac:dyDescent="0.25">
      <c r="A3" s="11" t="s">
        <v>0</v>
      </c>
      <c r="B3" s="12"/>
      <c r="C3" s="32"/>
      <c r="D3" s="26"/>
      <c r="E3" s="47" t="s">
        <v>47</v>
      </c>
      <c r="F3" s="47" t="s">
        <v>45</v>
      </c>
      <c r="G3" s="47" t="s">
        <v>46</v>
      </c>
      <c r="H3" s="37"/>
      <c r="I3" s="15"/>
      <c r="J3" s="69"/>
      <c r="K3" s="18"/>
      <c r="L3" s="18"/>
      <c r="M3" s="18"/>
    </row>
    <row r="4" spans="1:13" ht="14.45" customHeight="1" x14ac:dyDescent="0.25">
      <c r="A4" s="8" t="s">
        <v>3</v>
      </c>
      <c r="B4" s="15">
        <v>20</v>
      </c>
      <c r="C4" s="32"/>
      <c r="D4" s="26"/>
      <c r="E4" s="47"/>
      <c r="F4" s="47"/>
      <c r="G4" s="47"/>
      <c r="H4" s="37"/>
      <c r="I4" s="16"/>
      <c r="J4" s="30"/>
      <c r="K4" s="18"/>
      <c r="L4" s="18"/>
      <c r="M4" s="18"/>
    </row>
    <row r="5" spans="1:13" x14ac:dyDescent="0.25">
      <c r="A5" s="8" t="s">
        <v>4</v>
      </c>
      <c r="B5" s="16">
        <v>25</v>
      </c>
      <c r="C5" s="33">
        <v>0.25</v>
      </c>
      <c r="D5" s="27">
        <f>SUM(E5:E22)</f>
        <v>8493.01</v>
      </c>
      <c r="E5" s="30">
        <v>29.39</v>
      </c>
      <c r="F5" s="30">
        <v>6.47</v>
      </c>
      <c r="G5" s="42">
        <f>E5+F5</f>
        <v>35.86</v>
      </c>
      <c r="H5" s="46" t="s">
        <v>55</v>
      </c>
      <c r="I5" s="16" t="s">
        <v>97</v>
      </c>
      <c r="J5" s="30">
        <f>G5</f>
        <v>35.86</v>
      </c>
      <c r="K5" s="19"/>
      <c r="L5" s="19"/>
      <c r="M5" s="19"/>
    </row>
    <row r="6" spans="1:13" x14ac:dyDescent="0.25">
      <c r="A6" s="8"/>
      <c r="B6" s="16"/>
      <c r="C6" s="33"/>
      <c r="D6" s="27"/>
      <c r="E6" s="30">
        <v>31.81</v>
      </c>
      <c r="F6" s="30">
        <v>7</v>
      </c>
      <c r="G6" s="42">
        <f t="shared" ref="G6:G22" si="0">E6+F6</f>
        <v>38.81</v>
      </c>
      <c r="H6" s="46" t="s">
        <v>56</v>
      </c>
      <c r="I6" s="16" t="s">
        <v>98</v>
      </c>
      <c r="J6" s="30">
        <f t="shared" ref="J6:J22" si="1">G6</f>
        <v>38.81</v>
      </c>
      <c r="K6" s="19"/>
      <c r="L6" s="19"/>
      <c r="M6" s="19"/>
    </row>
    <row r="7" spans="1:13" x14ac:dyDescent="0.25">
      <c r="A7" s="8"/>
      <c r="B7" s="16"/>
      <c r="C7" s="33"/>
      <c r="D7" s="27"/>
      <c r="E7" s="30">
        <v>122.49</v>
      </c>
      <c r="F7" s="30">
        <v>26.95</v>
      </c>
      <c r="G7" s="42">
        <f t="shared" si="0"/>
        <v>149.44</v>
      </c>
      <c r="H7" s="46" t="s">
        <v>57</v>
      </c>
      <c r="I7" s="16" t="s">
        <v>112</v>
      </c>
      <c r="J7" s="30">
        <f t="shared" si="1"/>
        <v>149.44</v>
      </c>
      <c r="K7" s="19"/>
      <c r="L7" s="19"/>
      <c r="M7" s="19"/>
    </row>
    <row r="8" spans="1:13" x14ac:dyDescent="0.25">
      <c r="A8" s="8"/>
      <c r="B8" s="16"/>
      <c r="C8" s="33"/>
      <c r="D8" s="27"/>
      <c r="E8" s="30">
        <v>695.04</v>
      </c>
      <c r="F8" s="30">
        <v>152.91</v>
      </c>
      <c r="G8" s="42">
        <f t="shared" si="0"/>
        <v>847.94999999999993</v>
      </c>
      <c r="H8" s="46" t="s">
        <v>58</v>
      </c>
      <c r="I8" s="72" t="s">
        <v>113</v>
      </c>
      <c r="J8" s="30">
        <f t="shared" si="1"/>
        <v>847.94999999999993</v>
      </c>
      <c r="K8" s="19"/>
      <c r="L8" s="19"/>
      <c r="M8" s="19"/>
    </row>
    <row r="9" spans="1:13" x14ac:dyDescent="0.25">
      <c r="A9" s="8"/>
      <c r="B9" s="16"/>
      <c r="C9" s="33"/>
      <c r="D9" s="27"/>
      <c r="E9" s="30">
        <v>981.59</v>
      </c>
      <c r="F9" s="30">
        <v>215.95</v>
      </c>
      <c r="G9" s="42">
        <f t="shared" si="0"/>
        <v>1197.54</v>
      </c>
      <c r="H9" s="46" t="s">
        <v>59</v>
      </c>
      <c r="I9" s="72" t="s">
        <v>114</v>
      </c>
      <c r="J9" s="30">
        <f t="shared" si="1"/>
        <v>1197.54</v>
      </c>
      <c r="K9" s="19"/>
      <c r="L9" s="19"/>
      <c r="M9" s="19"/>
    </row>
    <row r="10" spans="1:13" x14ac:dyDescent="0.25">
      <c r="A10" s="8"/>
      <c r="B10" s="16"/>
      <c r="C10" s="33"/>
      <c r="D10" s="27"/>
      <c r="E10" s="30">
        <v>1234.07</v>
      </c>
      <c r="F10" s="30">
        <v>271.5</v>
      </c>
      <c r="G10" s="42">
        <f t="shared" si="0"/>
        <v>1505.57</v>
      </c>
      <c r="H10" s="46" t="s">
        <v>60</v>
      </c>
      <c r="I10" s="72" t="s">
        <v>105</v>
      </c>
      <c r="J10" s="30">
        <f t="shared" si="1"/>
        <v>1505.57</v>
      </c>
      <c r="K10" s="19"/>
      <c r="L10" s="19"/>
      <c r="M10" s="19"/>
    </row>
    <row r="11" spans="1:13" x14ac:dyDescent="0.25">
      <c r="A11" s="8"/>
      <c r="B11" s="16"/>
      <c r="C11" s="33"/>
      <c r="D11" s="27"/>
      <c r="E11" s="30">
        <v>383.21</v>
      </c>
      <c r="F11" s="30">
        <v>84.31</v>
      </c>
      <c r="G11" s="42">
        <f t="shared" si="0"/>
        <v>467.52</v>
      </c>
      <c r="H11" s="46" t="s">
        <v>61</v>
      </c>
      <c r="I11" s="72" t="s">
        <v>106</v>
      </c>
      <c r="J11" s="30">
        <f t="shared" si="1"/>
        <v>467.52</v>
      </c>
      <c r="K11" s="19"/>
      <c r="L11" s="19"/>
      <c r="M11" s="19"/>
    </row>
    <row r="12" spans="1:13" x14ac:dyDescent="0.25">
      <c r="A12" s="8"/>
      <c r="B12" s="16"/>
      <c r="C12" s="33"/>
      <c r="D12" s="27"/>
      <c r="E12" s="30">
        <v>299.82</v>
      </c>
      <c r="F12" s="30">
        <v>0</v>
      </c>
      <c r="G12" s="42">
        <f t="shared" si="0"/>
        <v>299.82</v>
      </c>
      <c r="H12" s="91" t="s">
        <v>63</v>
      </c>
      <c r="I12" s="87" t="s">
        <v>115</v>
      </c>
      <c r="J12" s="30">
        <f t="shared" si="1"/>
        <v>299.82</v>
      </c>
      <c r="K12" s="85">
        <f>J12+J13</f>
        <v>589.13</v>
      </c>
      <c r="L12" s="19"/>
      <c r="M12" s="19"/>
    </row>
    <row r="13" spans="1:13" x14ac:dyDescent="0.25">
      <c r="A13" s="8"/>
      <c r="B13" s="16"/>
      <c r="C13" s="33"/>
      <c r="D13" s="27"/>
      <c r="E13" s="30">
        <v>237.14</v>
      </c>
      <c r="F13" s="30">
        <v>52.17</v>
      </c>
      <c r="G13" s="42">
        <f t="shared" si="0"/>
        <v>289.31</v>
      </c>
      <c r="H13" s="92"/>
      <c r="I13" s="89"/>
      <c r="J13" s="30">
        <f t="shared" si="1"/>
        <v>289.31</v>
      </c>
      <c r="K13" s="85"/>
      <c r="L13" s="19"/>
      <c r="M13" s="19"/>
    </row>
    <row r="14" spans="1:13" x14ac:dyDescent="0.25">
      <c r="A14" s="8"/>
      <c r="B14" s="16"/>
      <c r="C14" s="33"/>
      <c r="D14" s="27"/>
      <c r="E14" s="30">
        <v>305.04000000000002</v>
      </c>
      <c r="F14" s="30">
        <v>67.11</v>
      </c>
      <c r="G14" s="42">
        <f t="shared" si="0"/>
        <v>372.15000000000003</v>
      </c>
      <c r="H14" s="91" t="s">
        <v>62</v>
      </c>
      <c r="I14" s="87" t="s">
        <v>116</v>
      </c>
      <c r="J14" s="30">
        <f t="shared" si="1"/>
        <v>372.15000000000003</v>
      </c>
      <c r="K14" s="85">
        <f>J14+J15</f>
        <v>412.65000000000003</v>
      </c>
      <c r="L14" s="19"/>
      <c r="M14" s="19"/>
    </row>
    <row r="15" spans="1:13" x14ac:dyDescent="0.25">
      <c r="A15" s="8"/>
      <c r="B15" s="16"/>
      <c r="C15" s="33"/>
      <c r="D15" s="27"/>
      <c r="E15" s="30">
        <v>40.5</v>
      </c>
      <c r="F15" s="30">
        <v>0</v>
      </c>
      <c r="G15" s="42">
        <f t="shared" si="0"/>
        <v>40.5</v>
      </c>
      <c r="H15" s="92"/>
      <c r="I15" s="89"/>
      <c r="J15" s="30">
        <f t="shared" si="1"/>
        <v>40.5</v>
      </c>
      <c r="K15" s="85"/>
      <c r="L15" s="19"/>
      <c r="M15" s="19"/>
    </row>
    <row r="16" spans="1:13" x14ac:dyDescent="0.25">
      <c r="A16" s="8"/>
      <c r="B16" s="16"/>
      <c r="C16" s="33"/>
      <c r="D16" s="27"/>
      <c r="E16" s="30">
        <v>769.18</v>
      </c>
      <c r="F16" s="30">
        <v>169.22</v>
      </c>
      <c r="G16" s="42">
        <f t="shared" si="0"/>
        <v>938.4</v>
      </c>
      <c r="H16" s="91" t="s">
        <v>64</v>
      </c>
      <c r="I16" s="93" t="s">
        <v>117</v>
      </c>
      <c r="J16" s="30">
        <f t="shared" si="1"/>
        <v>938.4</v>
      </c>
      <c r="K16" s="85">
        <f>J16+J17</f>
        <v>996.17</v>
      </c>
      <c r="L16" s="19"/>
      <c r="M16" s="19"/>
    </row>
    <row r="17" spans="1:13" x14ac:dyDescent="0.25">
      <c r="A17" s="8"/>
      <c r="B17" s="16"/>
      <c r="C17" s="33"/>
      <c r="D17" s="27"/>
      <c r="E17" s="30">
        <v>57.77</v>
      </c>
      <c r="F17" s="30">
        <v>0</v>
      </c>
      <c r="G17" s="42">
        <f t="shared" si="0"/>
        <v>57.77</v>
      </c>
      <c r="H17" s="92"/>
      <c r="I17" s="94"/>
      <c r="J17" s="30">
        <f t="shared" si="1"/>
        <v>57.77</v>
      </c>
      <c r="K17" s="85"/>
      <c r="L17" s="19"/>
      <c r="M17" s="19"/>
    </row>
    <row r="18" spans="1:13" x14ac:dyDescent="0.25">
      <c r="A18" s="8"/>
      <c r="B18" s="16"/>
      <c r="C18" s="33"/>
      <c r="D18" s="27"/>
      <c r="E18" s="30">
        <v>756.32</v>
      </c>
      <c r="F18" s="30">
        <v>75.63</v>
      </c>
      <c r="G18" s="42">
        <f t="shared" si="0"/>
        <v>831.95</v>
      </c>
      <c r="H18" s="46" t="s">
        <v>66</v>
      </c>
      <c r="I18" s="16" t="s">
        <v>118</v>
      </c>
      <c r="J18" s="30">
        <f t="shared" si="1"/>
        <v>831.95</v>
      </c>
      <c r="K18" s="19"/>
      <c r="L18" s="19"/>
      <c r="M18" s="19"/>
    </row>
    <row r="19" spans="1:13" x14ac:dyDescent="0.25">
      <c r="A19" s="8"/>
      <c r="B19" s="16"/>
      <c r="C19" s="33"/>
      <c r="D19" s="27"/>
      <c r="E19" s="30">
        <v>178.74</v>
      </c>
      <c r="F19" s="30">
        <v>39.32</v>
      </c>
      <c r="G19" s="42">
        <f t="shared" si="0"/>
        <v>218.06</v>
      </c>
      <c r="H19" s="87" t="s">
        <v>65</v>
      </c>
      <c r="I19" s="90" t="s">
        <v>119</v>
      </c>
      <c r="J19" s="30">
        <f t="shared" si="1"/>
        <v>218.06</v>
      </c>
      <c r="K19" s="85">
        <f>J19+J20+J21+J22</f>
        <v>2757.45</v>
      </c>
      <c r="L19" s="19"/>
      <c r="M19" s="19"/>
    </row>
    <row r="20" spans="1:13" x14ac:dyDescent="0.25">
      <c r="A20" s="8"/>
      <c r="B20" s="16"/>
      <c r="C20" s="33"/>
      <c r="D20" s="27"/>
      <c r="E20" s="30">
        <v>1236.2</v>
      </c>
      <c r="F20" s="30">
        <v>123.62</v>
      </c>
      <c r="G20" s="42">
        <f t="shared" si="0"/>
        <v>1359.8200000000002</v>
      </c>
      <c r="H20" s="88"/>
      <c r="I20" s="90"/>
      <c r="J20" s="30">
        <f t="shared" si="1"/>
        <v>1359.8200000000002</v>
      </c>
      <c r="K20" s="90"/>
      <c r="L20" s="19"/>
      <c r="M20" s="19"/>
    </row>
    <row r="21" spans="1:13" x14ac:dyDescent="0.25">
      <c r="A21" s="8"/>
      <c r="B21" s="16"/>
      <c r="C21" s="33"/>
      <c r="D21" s="27"/>
      <c r="E21" s="30">
        <v>1121.7</v>
      </c>
      <c r="F21" s="30">
        <v>44.87</v>
      </c>
      <c r="G21" s="42">
        <f t="shared" si="0"/>
        <v>1166.57</v>
      </c>
      <c r="H21" s="88"/>
      <c r="I21" s="90"/>
      <c r="J21" s="30">
        <f t="shared" si="1"/>
        <v>1166.57</v>
      </c>
      <c r="K21" s="90"/>
      <c r="L21" s="19"/>
      <c r="M21" s="19"/>
    </row>
    <row r="22" spans="1:13" x14ac:dyDescent="0.25">
      <c r="A22" s="8"/>
      <c r="B22" s="16"/>
      <c r="C22" s="33"/>
      <c r="D22" s="27"/>
      <c r="E22" s="30">
        <v>13</v>
      </c>
      <c r="F22" s="30">
        <v>0</v>
      </c>
      <c r="G22" s="42">
        <f t="shared" si="0"/>
        <v>13</v>
      </c>
      <c r="H22" s="89"/>
      <c r="I22" s="90"/>
      <c r="J22" s="30">
        <f t="shared" si="1"/>
        <v>13</v>
      </c>
      <c r="K22" s="90"/>
      <c r="L22" s="19"/>
      <c r="M22" s="19"/>
    </row>
    <row r="23" spans="1:13" x14ac:dyDescent="0.25">
      <c r="A23" s="8"/>
      <c r="B23" s="16"/>
      <c r="C23" s="33"/>
      <c r="D23" s="27"/>
      <c r="E23" s="30"/>
      <c r="F23" s="30"/>
      <c r="G23" s="42"/>
      <c r="H23" s="46"/>
      <c r="I23" s="49"/>
      <c r="J23" s="50"/>
      <c r="K23" s="19"/>
      <c r="L23" s="19"/>
      <c r="M23" s="19"/>
    </row>
    <row r="24" spans="1:13" x14ac:dyDescent="0.25">
      <c r="A24" s="8" t="s">
        <v>2</v>
      </c>
      <c r="B24" s="16">
        <v>30</v>
      </c>
      <c r="C24" s="33"/>
      <c r="D24" s="27"/>
      <c r="E24" s="27"/>
      <c r="F24" s="27"/>
      <c r="G24" s="42"/>
      <c r="H24" s="38"/>
      <c r="I24" s="49"/>
      <c r="J24" s="50"/>
      <c r="K24" s="19"/>
      <c r="L24" s="19"/>
      <c r="M24" s="19"/>
    </row>
    <row r="25" spans="1:13" x14ac:dyDescent="0.25">
      <c r="A25" s="9"/>
      <c r="B25" s="15"/>
      <c r="C25" s="32"/>
      <c r="D25" s="26"/>
      <c r="E25" s="26"/>
      <c r="F25" s="26"/>
      <c r="G25" s="41"/>
      <c r="H25" s="37"/>
      <c r="I25" s="49"/>
      <c r="J25" s="50"/>
      <c r="K25" s="18"/>
      <c r="L25" s="18"/>
      <c r="M25" s="18"/>
    </row>
    <row r="26" spans="1:13" ht="21" customHeight="1" x14ac:dyDescent="0.25">
      <c r="A26" s="11" t="s">
        <v>1</v>
      </c>
      <c r="B26" s="15"/>
      <c r="C26" s="32"/>
      <c r="D26" s="26"/>
      <c r="E26" s="26"/>
      <c r="F26" s="26"/>
      <c r="G26" s="41"/>
      <c r="H26" s="37"/>
      <c r="I26" s="49"/>
      <c r="J26" s="50"/>
      <c r="K26" s="18"/>
      <c r="L26" s="18"/>
      <c r="M26" s="18"/>
    </row>
    <row r="27" spans="1:13" x14ac:dyDescent="0.25">
      <c r="A27" s="8" t="s">
        <v>5</v>
      </c>
      <c r="B27" s="16">
        <v>20</v>
      </c>
      <c r="C27" s="33"/>
      <c r="D27" s="27"/>
      <c r="E27" s="27"/>
      <c r="F27" s="27"/>
      <c r="G27" s="42"/>
      <c r="H27" s="38"/>
      <c r="I27" s="49"/>
      <c r="J27" s="50"/>
      <c r="K27" s="19"/>
      <c r="L27" s="19"/>
      <c r="M27" s="19"/>
    </row>
    <row r="28" spans="1:13" x14ac:dyDescent="0.25">
      <c r="A28" s="8" t="s">
        <v>4</v>
      </c>
      <c r="B28" s="16">
        <v>25</v>
      </c>
      <c r="C28" s="33"/>
      <c r="D28" s="27"/>
      <c r="E28" s="27"/>
      <c r="F28" s="27"/>
      <c r="G28" s="42"/>
      <c r="H28" s="38"/>
      <c r="I28" s="48"/>
      <c r="J28" s="61"/>
      <c r="K28" s="46"/>
      <c r="L28" s="19"/>
      <c r="M28" s="19"/>
    </row>
    <row r="29" spans="1:13" x14ac:dyDescent="0.25">
      <c r="A29" s="8" t="s">
        <v>2</v>
      </c>
      <c r="B29" s="16">
        <v>30</v>
      </c>
      <c r="C29" s="33"/>
      <c r="D29" s="27"/>
      <c r="E29" s="27"/>
      <c r="F29" s="27"/>
      <c r="G29" s="42"/>
      <c r="H29" s="38"/>
      <c r="I29" s="48"/>
      <c r="J29" s="61"/>
      <c r="K29" s="19"/>
      <c r="L29" s="19"/>
      <c r="M29" s="19"/>
    </row>
    <row r="30" spans="1:13" x14ac:dyDescent="0.25">
      <c r="A30" s="9"/>
      <c r="B30" s="15"/>
      <c r="C30" s="32"/>
      <c r="D30" s="26"/>
      <c r="E30" s="26"/>
      <c r="F30" s="26"/>
      <c r="G30" s="41"/>
      <c r="H30" s="37"/>
      <c r="I30" s="49"/>
      <c r="J30" s="50"/>
      <c r="K30" s="18"/>
      <c r="L30" s="18"/>
      <c r="M30" s="18"/>
    </row>
    <row r="31" spans="1:13" ht="21" customHeight="1" x14ac:dyDescent="0.25">
      <c r="A31" s="11" t="s">
        <v>6</v>
      </c>
      <c r="B31" s="15"/>
      <c r="C31" s="32"/>
      <c r="D31" s="26"/>
      <c r="E31" s="26"/>
      <c r="F31" s="26"/>
      <c r="G31" s="41"/>
      <c r="H31" s="37"/>
      <c r="I31" s="49"/>
      <c r="J31" s="50"/>
      <c r="K31" s="18"/>
      <c r="L31" s="18"/>
      <c r="M31" s="18"/>
    </row>
    <row r="32" spans="1:13" x14ac:dyDescent="0.25">
      <c r="A32" s="53" t="s">
        <v>7</v>
      </c>
      <c r="B32" s="54">
        <v>15</v>
      </c>
      <c r="C32" s="55">
        <v>0.15</v>
      </c>
      <c r="D32" s="56"/>
      <c r="E32" s="56"/>
      <c r="F32" s="56"/>
      <c r="G32" s="57"/>
      <c r="H32" s="58" t="s">
        <v>120</v>
      </c>
      <c r="I32" s="49"/>
      <c r="J32" s="50"/>
      <c r="K32" s="19"/>
      <c r="L32" s="19"/>
      <c r="M32" s="19"/>
    </row>
    <row r="33" spans="1:13" x14ac:dyDescent="0.25">
      <c r="A33" s="8" t="s">
        <v>8</v>
      </c>
      <c r="B33" s="16">
        <v>20</v>
      </c>
      <c r="C33" s="33"/>
      <c r="D33" s="27"/>
      <c r="E33" s="27"/>
      <c r="F33" s="27"/>
      <c r="G33" s="42"/>
      <c r="H33" s="38"/>
      <c r="I33" s="48"/>
      <c r="J33" s="61"/>
      <c r="K33" s="19"/>
      <c r="L33" s="19"/>
      <c r="M33" s="19"/>
    </row>
    <row r="34" spans="1:13" x14ac:dyDescent="0.25">
      <c r="A34" s="9"/>
      <c r="B34" s="15"/>
      <c r="C34" s="32"/>
      <c r="D34" s="26"/>
      <c r="E34" s="26"/>
      <c r="F34" s="26"/>
      <c r="G34" s="41"/>
      <c r="H34" s="37"/>
      <c r="I34" s="48"/>
      <c r="J34" s="61"/>
      <c r="K34" s="18"/>
      <c r="L34" s="18"/>
      <c r="M34" s="18"/>
    </row>
    <row r="35" spans="1:13" ht="21" customHeight="1" x14ac:dyDescent="0.25">
      <c r="A35" s="14" t="s">
        <v>9</v>
      </c>
      <c r="B35" s="15"/>
      <c r="C35" s="32"/>
      <c r="D35" s="26"/>
      <c r="E35" s="26"/>
      <c r="F35" s="26"/>
      <c r="G35" s="41"/>
      <c r="H35" s="37"/>
      <c r="I35" s="49"/>
      <c r="J35" s="50"/>
      <c r="K35" s="18"/>
      <c r="L35" s="18"/>
      <c r="M35" s="18"/>
    </row>
    <row r="36" spans="1:13" x14ac:dyDescent="0.25">
      <c r="A36" s="8" t="s">
        <v>10</v>
      </c>
      <c r="B36" s="16">
        <v>15</v>
      </c>
      <c r="C36" s="33"/>
      <c r="D36" s="27"/>
      <c r="E36" s="27"/>
      <c r="F36" s="27"/>
      <c r="G36" s="42"/>
      <c r="H36" s="38"/>
      <c r="I36" s="49"/>
      <c r="J36" s="50"/>
      <c r="K36" s="19"/>
      <c r="L36" s="19"/>
      <c r="M36" s="19"/>
    </row>
    <row r="37" spans="1:13" x14ac:dyDescent="0.25">
      <c r="A37" s="8" t="s">
        <v>11</v>
      </c>
      <c r="B37" s="16">
        <v>20</v>
      </c>
      <c r="C37" s="33"/>
      <c r="D37" s="27"/>
      <c r="E37" s="27"/>
      <c r="F37" s="27"/>
      <c r="G37" s="42"/>
      <c r="H37" s="38"/>
      <c r="I37" s="48"/>
      <c r="J37" s="61"/>
      <c r="K37" s="19"/>
      <c r="L37" s="19"/>
      <c r="M37" s="19"/>
    </row>
    <row r="38" spans="1:13" x14ac:dyDescent="0.25">
      <c r="A38" s="5"/>
      <c r="B38" s="23"/>
      <c r="C38" s="34"/>
      <c r="D38" s="28"/>
      <c r="E38" s="28"/>
      <c r="F38" s="28"/>
      <c r="G38" s="43"/>
      <c r="H38" s="39"/>
      <c r="I38" s="48"/>
      <c r="J38" s="61"/>
      <c r="K38" s="19"/>
      <c r="L38" s="19"/>
      <c r="M38" s="19"/>
    </row>
    <row r="39" spans="1:13" x14ac:dyDescent="0.25">
      <c r="A39" s="5"/>
      <c r="B39" s="23"/>
      <c r="C39" s="34"/>
      <c r="D39" s="28"/>
      <c r="E39" s="28"/>
      <c r="F39" s="28"/>
      <c r="G39" s="43"/>
      <c r="H39" s="39"/>
      <c r="I39" s="49"/>
      <c r="J39" s="50"/>
      <c r="K39" s="19"/>
      <c r="L39" s="19"/>
      <c r="M39" s="19"/>
    </row>
    <row r="40" spans="1:13" x14ac:dyDescent="0.25">
      <c r="A40" s="5"/>
      <c r="B40" s="23"/>
      <c r="C40" s="34"/>
      <c r="D40" s="28"/>
      <c r="E40" s="28"/>
      <c r="F40" s="28"/>
      <c r="G40" s="43"/>
      <c r="H40" s="39"/>
      <c r="I40" s="49"/>
      <c r="J40" s="50"/>
      <c r="K40" s="19"/>
      <c r="L40" s="19"/>
      <c r="M40" s="19"/>
    </row>
    <row r="41" spans="1:13" x14ac:dyDescent="0.25">
      <c r="A41" s="5"/>
      <c r="B41" s="23"/>
      <c r="C41" s="34"/>
      <c r="D41" s="28"/>
      <c r="E41" s="28"/>
      <c r="F41" s="28"/>
      <c r="G41" s="43"/>
      <c r="H41" s="39"/>
      <c r="I41" s="49"/>
      <c r="J41" s="50"/>
      <c r="K41" s="19"/>
      <c r="L41" s="19"/>
      <c r="M41" s="19"/>
    </row>
    <row r="42" spans="1:13" x14ac:dyDescent="0.25">
      <c r="A42" s="5"/>
      <c r="B42" s="23"/>
      <c r="C42" s="34"/>
      <c r="D42" s="28"/>
      <c r="E42" s="28"/>
      <c r="F42" s="28"/>
      <c r="G42" s="43"/>
      <c r="H42" s="39"/>
      <c r="I42" s="49"/>
      <c r="J42" s="50"/>
      <c r="K42" s="19"/>
      <c r="L42" s="19"/>
      <c r="M42" s="19"/>
    </row>
    <row r="43" spans="1:13" x14ac:dyDescent="0.25">
      <c r="A43" s="5"/>
      <c r="B43" s="23"/>
      <c r="C43" s="34"/>
      <c r="D43" s="28"/>
      <c r="E43" s="28"/>
      <c r="F43" s="28"/>
      <c r="G43" s="43"/>
      <c r="H43" s="39"/>
      <c r="I43" s="49"/>
      <c r="J43" s="50"/>
      <c r="K43" s="19"/>
      <c r="L43" s="19"/>
      <c r="M43" s="19"/>
    </row>
    <row r="44" spans="1:13" x14ac:dyDescent="0.25">
      <c r="A44" s="5"/>
      <c r="B44" s="23"/>
      <c r="C44" s="34"/>
      <c r="D44" s="28"/>
      <c r="E44" s="28"/>
      <c r="F44" s="28"/>
      <c r="G44" s="43"/>
      <c r="H44" s="39"/>
      <c r="I44" s="49"/>
      <c r="J44" s="50"/>
      <c r="K44" s="19"/>
      <c r="L44" s="19"/>
      <c r="M44" s="19"/>
    </row>
    <row r="45" spans="1:13" x14ac:dyDescent="0.25">
      <c r="A45" s="5"/>
      <c r="B45" s="23"/>
      <c r="C45" s="34"/>
      <c r="D45" s="28"/>
      <c r="E45" s="28"/>
      <c r="F45" s="28"/>
      <c r="G45" s="43"/>
      <c r="H45" s="39"/>
      <c r="I45" s="49"/>
      <c r="J45" s="50"/>
      <c r="K45" s="19"/>
      <c r="L45" s="19"/>
      <c r="M45" s="19"/>
    </row>
    <row r="46" spans="1:13" x14ac:dyDescent="0.25">
      <c r="A46" s="5"/>
      <c r="B46" s="23"/>
      <c r="C46" s="34"/>
      <c r="D46" s="28"/>
      <c r="E46" s="28"/>
      <c r="F46" s="28"/>
      <c r="G46" s="43"/>
      <c r="H46" s="39"/>
      <c r="I46" s="49"/>
      <c r="J46" s="50"/>
      <c r="K46" s="19"/>
      <c r="L46" s="19"/>
      <c r="M46" s="19"/>
    </row>
    <row r="47" spans="1:13" x14ac:dyDescent="0.25">
      <c r="A47" s="5"/>
      <c r="B47" s="23"/>
      <c r="C47" s="34"/>
      <c r="D47" s="28"/>
      <c r="E47" s="28"/>
      <c r="F47" s="28"/>
      <c r="G47" s="43"/>
      <c r="H47" s="39"/>
      <c r="I47" s="49"/>
      <c r="J47" s="50"/>
      <c r="K47" s="19"/>
      <c r="L47" s="19"/>
      <c r="M47" s="19"/>
    </row>
    <row r="48" spans="1:13" x14ac:dyDescent="0.25">
      <c r="A48" s="5"/>
      <c r="B48" s="23"/>
      <c r="C48" s="34"/>
      <c r="D48" s="28"/>
      <c r="E48" s="28"/>
      <c r="F48" s="28"/>
      <c r="G48" s="43"/>
      <c r="H48" s="39"/>
      <c r="I48" s="49"/>
      <c r="J48" s="50"/>
      <c r="K48" s="19"/>
      <c r="L48" s="19"/>
      <c r="M48" s="19"/>
    </row>
    <row r="49" spans="9:10" x14ac:dyDescent="0.25">
      <c r="I49" s="49"/>
      <c r="J49" s="50"/>
    </row>
    <row r="50" spans="9:10" x14ac:dyDescent="0.25">
      <c r="I50" s="49"/>
      <c r="J50" s="50"/>
    </row>
    <row r="51" spans="9:10" x14ac:dyDescent="0.25">
      <c r="I51" s="49"/>
      <c r="J51" s="50"/>
    </row>
  </sheetData>
  <mergeCells count="14">
    <mergeCell ref="C1:J1"/>
    <mergeCell ref="I12:I13"/>
    <mergeCell ref="K12:K13"/>
    <mergeCell ref="H12:H13"/>
    <mergeCell ref="K16:K17"/>
    <mergeCell ref="H16:H17"/>
    <mergeCell ref="I16:I17"/>
    <mergeCell ref="E2:G2"/>
    <mergeCell ref="H19:H22"/>
    <mergeCell ref="K19:K22"/>
    <mergeCell ref="I19:I22"/>
    <mergeCell ref="K14:K15"/>
    <mergeCell ref="I14:I15"/>
    <mergeCell ref="H14:H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6"/>
  <sheetViews>
    <sheetView topLeftCell="A19" workbookViewId="0">
      <selection activeCell="C4" sqref="C4"/>
    </sheetView>
  </sheetViews>
  <sheetFormatPr defaultRowHeight="15" x14ac:dyDescent="0.25"/>
  <cols>
    <col min="1" max="1" width="38.42578125" style="3" customWidth="1"/>
    <col min="2" max="2" width="8.140625" style="4" customWidth="1"/>
    <col min="3" max="3" width="12.42578125" style="35" customWidth="1"/>
    <col min="4" max="6" width="15.7109375" style="29" customWidth="1"/>
    <col min="7" max="7" width="15.7109375" style="44" customWidth="1"/>
    <col min="8" max="8" width="62.28515625" style="40" customWidth="1"/>
    <col min="9" max="9" width="18.5703125" style="51" customWidth="1"/>
    <col min="10" max="10" width="20.28515625" style="68" customWidth="1"/>
    <col min="11" max="11" width="11.7109375" style="20" customWidth="1"/>
    <col min="12" max="13" width="9.140625" style="20" customWidth="1"/>
  </cols>
  <sheetData>
    <row r="1" spans="1:13" ht="45" customHeight="1" x14ac:dyDescent="0.25">
      <c r="A1" s="24" t="s">
        <v>48</v>
      </c>
      <c r="B1" s="10" t="s">
        <v>15</v>
      </c>
      <c r="C1" s="86" t="s">
        <v>27</v>
      </c>
      <c r="D1" s="86"/>
      <c r="E1" s="86"/>
      <c r="F1" s="86"/>
      <c r="G1" s="86"/>
      <c r="H1" s="86"/>
      <c r="I1" s="86"/>
      <c r="J1" s="86"/>
      <c r="K1" s="21"/>
      <c r="L1" s="21"/>
      <c r="M1" s="21"/>
    </row>
    <row r="2" spans="1:13" ht="27.75" customHeight="1" x14ac:dyDescent="0.25">
      <c r="A2" s="17"/>
      <c r="B2" s="10"/>
      <c r="C2" s="31" t="s">
        <v>14</v>
      </c>
      <c r="D2" s="25" t="s">
        <v>28</v>
      </c>
      <c r="E2" s="82" t="s">
        <v>29</v>
      </c>
      <c r="F2" s="83"/>
      <c r="G2" s="84"/>
      <c r="H2" s="36" t="s">
        <v>17</v>
      </c>
      <c r="I2" s="10" t="s">
        <v>88</v>
      </c>
      <c r="J2" s="25" t="s">
        <v>91</v>
      </c>
      <c r="K2" s="21"/>
      <c r="L2" s="21"/>
      <c r="M2" s="21"/>
    </row>
    <row r="3" spans="1:13" ht="21" customHeight="1" x14ac:dyDescent="0.25">
      <c r="A3" s="11" t="s">
        <v>0</v>
      </c>
      <c r="B3" s="12"/>
      <c r="C3" s="32"/>
      <c r="D3" s="26"/>
      <c r="E3" s="47" t="s">
        <v>47</v>
      </c>
      <c r="F3" s="47" t="s">
        <v>45</v>
      </c>
      <c r="G3" s="47" t="s">
        <v>46</v>
      </c>
      <c r="H3" s="37"/>
      <c r="I3" s="15"/>
      <c r="J3" s="69"/>
      <c r="K3" s="18"/>
      <c r="L3" s="18"/>
      <c r="M3" s="18"/>
    </row>
    <row r="4" spans="1:13" x14ac:dyDescent="0.25">
      <c r="A4" s="13" t="s">
        <v>3</v>
      </c>
      <c r="B4" s="15">
        <v>20</v>
      </c>
      <c r="C4" s="33">
        <v>0.2</v>
      </c>
      <c r="D4" s="27">
        <f>SUM(E4:E27)-E14-E15-E16-E17-E26</f>
        <v>4355.0199999999977</v>
      </c>
      <c r="E4" s="30">
        <v>256.3</v>
      </c>
      <c r="F4" s="30">
        <v>56.39</v>
      </c>
      <c r="G4" s="42">
        <f>E4+F4</f>
        <v>312.69</v>
      </c>
      <c r="H4" s="46" t="s">
        <v>67</v>
      </c>
      <c r="I4" s="16" t="s">
        <v>98</v>
      </c>
      <c r="J4" s="30">
        <f>G4</f>
        <v>312.69</v>
      </c>
      <c r="K4" s="19"/>
      <c r="L4" s="19"/>
      <c r="M4" s="19"/>
    </row>
    <row r="5" spans="1:13" x14ac:dyDescent="0.25">
      <c r="A5" s="8"/>
      <c r="B5" s="16"/>
      <c r="C5" s="33"/>
      <c r="D5" s="27"/>
      <c r="E5" s="30">
        <v>240.75</v>
      </c>
      <c r="F5" s="30">
        <v>52.97</v>
      </c>
      <c r="G5" s="42">
        <f t="shared" ref="G5:G37" si="0">E5+F5</f>
        <v>293.72000000000003</v>
      </c>
      <c r="H5" s="46" t="s">
        <v>68</v>
      </c>
      <c r="I5" s="16" t="s">
        <v>121</v>
      </c>
      <c r="J5" s="30">
        <f t="shared" ref="J5:J27" si="1">G5</f>
        <v>293.72000000000003</v>
      </c>
      <c r="K5" s="19"/>
      <c r="L5" s="19"/>
      <c r="M5" s="19"/>
    </row>
    <row r="6" spans="1:13" x14ac:dyDescent="0.25">
      <c r="A6" s="8"/>
      <c r="B6" s="16"/>
      <c r="C6" s="33"/>
      <c r="D6" s="27"/>
      <c r="E6" s="30">
        <v>180.76</v>
      </c>
      <c r="F6" s="30">
        <v>39.770000000000003</v>
      </c>
      <c r="G6" s="42">
        <f t="shared" si="0"/>
        <v>220.53</v>
      </c>
      <c r="H6" s="46" t="s">
        <v>69</v>
      </c>
      <c r="I6" s="72" t="s">
        <v>122</v>
      </c>
      <c r="J6" s="30">
        <f t="shared" si="1"/>
        <v>220.53</v>
      </c>
      <c r="K6" s="19"/>
      <c r="L6" s="19"/>
      <c r="M6" s="19"/>
    </row>
    <row r="7" spans="1:13" x14ac:dyDescent="0.25">
      <c r="A7" s="8"/>
      <c r="B7" s="16"/>
      <c r="C7" s="33"/>
      <c r="D7" s="27"/>
      <c r="E7" s="30">
        <v>149.71</v>
      </c>
      <c r="F7" s="30">
        <v>32.94</v>
      </c>
      <c r="G7" s="42">
        <f t="shared" si="0"/>
        <v>182.65</v>
      </c>
      <c r="H7" s="46" t="s">
        <v>70</v>
      </c>
      <c r="I7" s="72" t="s">
        <v>123</v>
      </c>
      <c r="J7" s="30">
        <f t="shared" si="1"/>
        <v>182.65</v>
      </c>
      <c r="K7" s="19"/>
      <c r="L7" s="19"/>
      <c r="M7" s="19"/>
    </row>
    <row r="8" spans="1:13" x14ac:dyDescent="0.25">
      <c r="A8" s="8"/>
      <c r="B8" s="16"/>
      <c r="C8" s="33"/>
      <c r="D8" s="27"/>
      <c r="E8" s="30">
        <v>78.97</v>
      </c>
      <c r="F8" s="30">
        <v>17.37</v>
      </c>
      <c r="G8" s="42">
        <f t="shared" si="0"/>
        <v>96.34</v>
      </c>
      <c r="H8" s="46" t="s">
        <v>71</v>
      </c>
      <c r="I8" s="72" t="s">
        <v>125</v>
      </c>
      <c r="J8" s="30">
        <f t="shared" si="1"/>
        <v>96.34</v>
      </c>
      <c r="K8" s="19"/>
      <c r="L8" s="19"/>
      <c r="M8" s="19"/>
    </row>
    <row r="9" spans="1:13" x14ac:dyDescent="0.25">
      <c r="A9" s="8"/>
      <c r="B9" s="16"/>
      <c r="C9" s="33"/>
      <c r="D9" s="27"/>
      <c r="E9" s="30">
        <v>89.54</v>
      </c>
      <c r="F9" s="30">
        <v>19.7</v>
      </c>
      <c r="G9" s="42">
        <f t="shared" si="0"/>
        <v>109.24000000000001</v>
      </c>
      <c r="H9" s="46" t="s">
        <v>72</v>
      </c>
      <c r="I9" s="72" t="s">
        <v>124</v>
      </c>
      <c r="J9" s="30">
        <f t="shared" si="1"/>
        <v>109.24000000000001</v>
      </c>
      <c r="K9" s="19"/>
      <c r="L9" s="19"/>
      <c r="M9" s="19"/>
    </row>
    <row r="10" spans="1:13" x14ac:dyDescent="0.25">
      <c r="A10" s="8"/>
      <c r="B10" s="16"/>
      <c r="C10" s="33"/>
      <c r="D10" s="27"/>
      <c r="E10" s="30">
        <v>105.71</v>
      </c>
      <c r="F10" s="30">
        <v>23.26</v>
      </c>
      <c r="G10" s="42">
        <f t="shared" si="0"/>
        <v>128.97</v>
      </c>
      <c r="H10" s="46" t="s">
        <v>73</v>
      </c>
      <c r="I10" s="16" t="s">
        <v>114</v>
      </c>
      <c r="J10" s="30">
        <f t="shared" si="1"/>
        <v>128.97</v>
      </c>
      <c r="K10" s="19"/>
      <c r="L10" s="19"/>
      <c r="M10" s="19"/>
    </row>
    <row r="11" spans="1:13" x14ac:dyDescent="0.25">
      <c r="A11" s="8"/>
      <c r="B11" s="16"/>
      <c r="C11" s="33"/>
      <c r="D11" s="27"/>
      <c r="E11" s="30">
        <v>162.32</v>
      </c>
      <c r="F11" s="30">
        <v>35.71</v>
      </c>
      <c r="G11" s="42">
        <f t="shared" si="0"/>
        <v>198.03</v>
      </c>
      <c r="H11" s="46" t="s">
        <v>74</v>
      </c>
      <c r="I11" s="16" t="s">
        <v>105</v>
      </c>
      <c r="J11" s="30">
        <f t="shared" si="1"/>
        <v>198.03</v>
      </c>
      <c r="K11" s="19"/>
      <c r="L11" s="19"/>
      <c r="M11" s="19"/>
    </row>
    <row r="12" spans="1:13" x14ac:dyDescent="0.25">
      <c r="A12" s="8"/>
      <c r="B12" s="16"/>
      <c r="C12" s="33"/>
      <c r="D12" s="27"/>
      <c r="E12" s="30">
        <v>163.56</v>
      </c>
      <c r="F12" s="30">
        <v>35.979999999999997</v>
      </c>
      <c r="G12" s="42">
        <f t="shared" si="0"/>
        <v>199.54</v>
      </c>
      <c r="H12" s="46" t="s">
        <v>75</v>
      </c>
      <c r="I12" s="16" t="s">
        <v>106</v>
      </c>
      <c r="J12" s="30">
        <f t="shared" si="1"/>
        <v>199.54</v>
      </c>
      <c r="K12" s="19"/>
      <c r="L12" s="19"/>
      <c r="M12" s="19"/>
    </row>
    <row r="13" spans="1:13" x14ac:dyDescent="0.25">
      <c r="A13" s="8"/>
      <c r="B13" s="16"/>
      <c r="C13" s="33"/>
      <c r="D13" s="27"/>
      <c r="E13" s="30">
        <v>188.56</v>
      </c>
      <c r="F13" s="30">
        <v>41.48</v>
      </c>
      <c r="G13" s="42">
        <f t="shared" si="0"/>
        <v>230.04</v>
      </c>
      <c r="H13" s="46" t="s">
        <v>76</v>
      </c>
      <c r="I13" s="16" t="s">
        <v>107</v>
      </c>
      <c r="J13" s="30">
        <f t="shared" si="1"/>
        <v>230.04</v>
      </c>
      <c r="K13" s="19"/>
      <c r="L13" s="19"/>
      <c r="M13" s="19"/>
    </row>
    <row r="14" spans="1:13" x14ac:dyDescent="0.25">
      <c r="A14" s="8"/>
      <c r="B14" s="16"/>
      <c r="C14" s="33"/>
      <c r="D14" s="27"/>
      <c r="E14" s="59">
        <v>183.05</v>
      </c>
      <c r="F14" s="59">
        <v>40.270000000000003</v>
      </c>
      <c r="G14" s="70">
        <f t="shared" si="0"/>
        <v>223.32000000000002</v>
      </c>
      <c r="H14" s="45" t="s">
        <v>77</v>
      </c>
      <c r="I14" s="71" t="s">
        <v>108</v>
      </c>
      <c r="J14" s="59">
        <f t="shared" si="1"/>
        <v>223.32000000000002</v>
      </c>
      <c r="K14" s="19"/>
      <c r="L14" s="19"/>
      <c r="M14" s="19"/>
    </row>
    <row r="15" spans="1:13" x14ac:dyDescent="0.25">
      <c r="A15" s="8"/>
      <c r="B15" s="16"/>
      <c r="C15" s="33"/>
      <c r="D15" s="27"/>
      <c r="E15" s="59">
        <v>286.83999999999997</v>
      </c>
      <c r="F15" s="59">
        <v>63.1</v>
      </c>
      <c r="G15" s="70">
        <f t="shared" si="0"/>
        <v>349.94</v>
      </c>
      <c r="H15" s="45" t="s">
        <v>127</v>
      </c>
      <c r="I15" s="71" t="s">
        <v>128</v>
      </c>
      <c r="J15" s="59">
        <f t="shared" si="1"/>
        <v>349.94</v>
      </c>
      <c r="K15" s="19"/>
      <c r="L15" s="19"/>
      <c r="M15" s="19"/>
    </row>
    <row r="16" spans="1:13" x14ac:dyDescent="0.25">
      <c r="A16" s="8"/>
      <c r="B16" s="16"/>
      <c r="C16" s="33"/>
      <c r="D16" s="27"/>
      <c r="E16" s="59">
        <f>174.82-65.12</f>
        <v>109.69999999999999</v>
      </c>
      <c r="F16" s="59">
        <f>38.46-14.33</f>
        <v>24.130000000000003</v>
      </c>
      <c r="G16" s="70">
        <f t="shared" si="0"/>
        <v>133.82999999999998</v>
      </c>
      <c r="H16" s="45" t="s">
        <v>78</v>
      </c>
      <c r="I16" s="71" t="s">
        <v>129</v>
      </c>
      <c r="J16" s="59">
        <f t="shared" si="1"/>
        <v>133.82999999999998</v>
      </c>
      <c r="K16" s="19"/>
      <c r="L16" s="19"/>
      <c r="M16" s="19"/>
    </row>
    <row r="17" spans="1:13" x14ac:dyDescent="0.25">
      <c r="A17" s="8"/>
      <c r="B17" s="16"/>
      <c r="C17" s="33"/>
      <c r="D17" s="27"/>
      <c r="E17" s="59">
        <f>179.51-65.12</f>
        <v>114.38999999999999</v>
      </c>
      <c r="F17" s="59">
        <f>39.49-14.33</f>
        <v>25.160000000000004</v>
      </c>
      <c r="G17" s="70">
        <f t="shared" si="0"/>
        <v>139.54999999999998</v>
      </c>
      <c r="H17" s="45" t="s">
        <v>79</v>
      </c>
      <c r="I17" s="71" t="s">
        <v>130</v>
      </c>
      <c r="J17" s="59">
        <f t="shared" si="1"/>
        <v>139.54999999999998</v>
      </c>
      <c r="K17" s="19"/>
      <c r="L17" s="19"/>
      <c r="M17" s="19"/>
    </row>
    <row r="18" spans="1:13" x14ac:dyDescent="0.25">
      <c r="A18" s="8"/>
      <c r="B18" s="16"/>
      <c r="C18" s="33"/>
      <c r="D18" s="27"/>
      <c r="E18" s="60">
        <f>174.51-65.12</f>
        <v>109.38999999999999</v>
      </c>
      <c r="F18" s="30">
        <f>38.39-14.33</f>
        <v>24.060000000000002</v>
      </c>
      <c r="G18" s="42">
        <f t="shared" si="0"/>
        <v>133.44999999999999</v>
      </c>
      <c r="H18" s="46" t="s">
        <v>80</v>
      </c>
      <c r="I18" s="16" t="s">
        <v>131</v>
      </c>
      <c r="J18" s="30">
        <f t="shared" si="1"/>
        <v>133.44999999999999</v>
      </c>
      <c r="K18" s="19"/>
      <c r="L18" s="19"/>
      <c r="M18" s="19"/>
    </row>
    <row r="19" spans="1:13" x14ac:dyDescent="0.25">
      <c r="A19" s="8"/>
      <c r="B19" s="16"/>
      <c r="C19" s="33"/>
      <c r="D19" s="27"/>
      <c r="E19" s="60">
        <f>174.82-65.12</f>
        <v>109.69999999999999</v>
      </c>
      <c r="F19" s="30">
        <f>38.46-14.33</f>
        <v>24.130000000000003</v>
      </c>
      <c r="G19" s="42">
        <f t="shared" si="0"/>
        <v>133.82999999999998</v>
      </c>
      <c r="H19" s="91" t="s">
        <v>81</v>
      </c>
      <c r="I19" s="93" t="s">
        <v>118</v>
      </c>
      <c r="J19" s="30">
        <f t="shared" si="1"/>
        <v>133.82999999999998</v>
      </c>
      <c r="K19" s="85">
        <f>J19+J20</f>
        <v>142.16999999999999</v>
      </c>
      <c r="L19" s="19"/>
      <c r="M19" s="19"/>
    </row>
    <row r="20" spans="1:13" x14ac:dyDescent="0.25">
      <c r="A20" s="8"/>
      <c r="B20" s="16"/>
      <c r="C20" s="33"/>
      <c r="D20" s="27"/>
      <c r="E20" s="60">
        <v>8.34</v>
      </c>
      <c r="F20" s="30">
        <v>0</v>
      </c>
      <c r="G20" s="42">
        <f t="shared" si="0"/>
        <v>8.34</v>
      </c>
      <c r="H20" s="92"/>
      <c r="I20" s="94"/>
      <c r="J20" s="30">
        <f t="shared" si="1"/>
        <v>8.34</v>
      </c>
      <c r="K20" s="90"/>
      <c r="L20" s="19"/>
      <c r="M20" s="19"/>
    </row>
    <row r="21" spans="1:13" x14ac:dyDescent="0.25">
      <c r="A21" s="8"/>
      <c r="B21" s="16"/>
      <c r="C21" s="33"/>
      <c r="D21" s="27"/>
      <c r="E21" s="60">
        <f>174.2-65.12</f>
        <v>109.07999999999998</v>
      </c>
      <c r="F21" s="30">
        <f>38.32-14.33</f>
        <v>23.990000000000002</v>
      </c>
      <c r="G21" s="42">
        <f t="shared" si="0"/>
        <v>133.07</v>
      </c>
      <c r="H21" s="46" t="s">
        <v>82</v>
      </c>
      <c r="I21" s="15" t="s">
        <v>132</v>
      </c>
      <c r="J21" s="30">
        <f t="shared" si="1"/>
        <v>133.07</v>
      </c>
      <c r="K21" s="19"/>
      <c r="L21" s="19"/>
      <c r="M21" s="19"/>
    </row>
    <row r="22" spans="1:13" x14ac:dyDescent="0.25">
      <c r="A22" s="8"/>
      <c r="B22" s="16"/>
      <c r="C22" s="33"/>
      <c r="D22" s="27"/>
      <c r="E22" s="60">
        <f>174.36-65.12</f>
        <v>109.24000000000001</v>
      </c>
      <c r="F22" s="30">
        <f>38.36-14.33</f>
        <v>24.03</v>
      </c>
      <c r="G22" s="42">
        <f t="shared" si="0"/>
        <v>133.27000000000001</v>
      </c>
      <c r="H22" s="46" t="s">
        <v>83</v>
      </c>
      <c r="I22" s="15" t="s">
        <v>133</v>
      </c>
      <c r="J22" s="30">
        <f t="shared" si="1"/>
        <v>133.27000000000001</v>
      </c>
      <c r="K22" s="19"/>
      <c r="L22" s="19"/>
      <c r="M22" s="19"/>
    </row>
    <row r="23" spans="1:13" x14ac:dyDescent="0.25">
      <c r="A23" s="8"/>
      <c r="B23" s="16"/>
      <c r="C23" s="33"/>
      <c r="D23" s="27"/>
      <c r="E23" s="60">
        <f>179.56-65.12</f>
        <v>114.44</v>
      </c>
      <c r="F23" s="30">
        <f>39.5-14.33</f>
        <v>25.17</v>
      </c>
      <c r="G23" s="42">
        <f t="shared" si="0"/>
        <v>139.61000000000001</v>
      </c>
      <c r="H23" s="46" t="s">
        <v>84</v>
      </c>
      <c r="I23" s="16" t="s">
        <v>126</v>
      </c>
      <c r="J23" s="30">
        <f t="shared" si="1"/>
        <v>139.61000000000001</v>
      </c>
      <c r="K23" s="19"/>
      <c r="L23" s="19"/>
      <c r="M23" s="19"/>
    </row>
    <row r="24" spans="1:13" x14ac:dyDescent="0.25">
      <c r="A24" s="8"/>
      <c r="B24" s="16"/>
      <c r="C24" s="33"/>
      <c r="D24" s="27"/>
      <c r="E24" s="60">
        <v>2219.41</v>
      </c>
      <c r="F24" s="30">
        <v>488.27</v>
      </c>
      <c r="G24" s="42">
        <f t="shared" si="0"/>
        <v>2707.68</v>
      </c>
      <c r="H24" s="91" t="s">
        <v>85</v>
      </c>
      <c r="I24" s="93" t="s">
        <v>134</v>
      </c>
      <c r="J24" s="30">
        <f t="shared" si="1"/>
        <v>2707.68</v>
      </c>
      <c r="K24" s="85">
        <f>J24+J25</f>
        <v>2340</v>
      </c>
      <c r="L24" s="19"/>
      <c r="M24" s="19"/>
    </row>
    <row r="25" spans="1:13" x14ac:dyDescent="0.25">
      <c r="A25" s="8"/>
      <c r="B25" s="16"/>
      <c r="C25" s="33"/>
      <c r="D25" s="27"/>
      <c r="E25" s="60">
        <v>-367.68</v>
      </c>
      <c r="F25" s="30">
        <v>0</v>
      </c>
      <c r="G25" s="42">
        <f t="shared" si="0"/>
        <v>-367.68</v>
      </c>
      <c r="H25" s="92"/>
      <c r="I25" s="94"/>
      <c r="J25" s="30">
        <f t="shared" si="1"/>
        <v>-367.68</v>
      </c>
      <c r="K25" s="90"/>
      <c r="L25" s="19"/>
      <c r="M25" s="19"/>
    </row>
    <row r="26" spans="1:13" x14ac:dyDescent="0.25">
      <c r="A26" s="8"/>
      <c r="B26" s="16"/>
      <c r="C26" s="33"/>
      <c r="D26" s="27"/>
      <c r="E26" s="59">
        <v>326.92</v>
      </c>
      <c r="F26" s="59">
        <v>32.69</v>
      </c>
      <c r="G26" s="70">
        <f t="shared" si="0"/>
        <v>359.61</v>
      </c>
      <c r="H26" s="45" t="s">
        <v>87</v>
      </c>
      <c r="I26" s="71" t="s">
        <v>135</v>
      </c>
      <c r="J26" s="59">
        <f t="shared" si="1"/>
        <v>359.61</v>
      </c>
      <c r="K26" s="19"/>
      <c r="L26" s="19"/>
      <c r="M26" s="19"/>
    </row>
    <row r="27" spans="1:13" x14ac:dyDescent="0.25">
      <c r="A27" s="8"/>
      <c r="B27" s="16"/>
      <c r="C27" s="33"/>
      <c r="D27" s="27"/>
      <c r="E27" s="30">
        <v>326.92</v>
      </c>
      <c r="F27" s="30">
        <v>32.69</v>
      </c>
      <c r="G27" s="42">
        <f t="shared" si="0"/>
        <v>359.61</v>
      </c>
      <c r="H27" s="46" t="s">
        <v>86</v>
      </c>
      <c r="I27" s="15" t="s">
        <v>131</v>
      </c>
      <c r="J27" s="30">
        <f t="shared" si="1"/>
        <v>359.61</v>
      </c>
      <c r="K27" s="19"/>
      <c r="L27" s="19"/>
      <c r="M27" s="19"/>
    </row>
    <row r="28" spans="1:13" x14ac:dyDescent="0.25">
      <c r="A28" s="8" t="s">
        <v>4</v>
      </c>
      <c r="B28" s="16">
        <v>25</v>
      </c>
      <c r="C28" s="33"/>
      <c r="D28" s="27"/>
      <c r="E28" s="30"/>
      <c r="F28" s="30"/>
      <c r="G28" s="42"/>
      <c r="H28" s="46"/>
      <c r="I28" s="48"/>
      <c r="J28" s="50"/>
      <c r="K28" s="19"/>
      <c r="L28" s="19"/>
      <c r="M28" s="19"/>
    </row>
    <row r="29" spans="1:13" x14ac:dyDescent="0.25">
      <c r="A29" s="8" t="s">
        <v>2</v>
      </c>
      <c r="B29" s="16">
        <v>30</v>
      </c>
      <c r="C29" s="33"/>
      <c r="D29" s="27"/>
      <c r="E29" s="27"/>
      <c r="F29" s="27"/>
      <c r="G29" s="42"/>
      <c r="H29" s="38"/>
      <c r="I29" s="48"/>
      <c r="J29" s="61"/>
      <c r="K29" s="19"/>
      <c r="L29" s="19"/>
      <c r="M29" s="19"/>
    </row>
    <row r="30" spans="1:13" x14ac:dyDescent="0.25">
      <c r="A30" s="9"/>
      <c r="B30" s="15"/>
      <c r="C30" s="32"/>
      <c r="D30" s="26"/>
      <c r="E30" s="26"/>
      <c r="F30" s="26"/>
      <c r="G30" s="42"/>
      <c r="H30" s="37"/>
      <c r="I30" s="49"/>
      <c r="J30" s="50"/>
      <c r="K30" s="18"/>
      <c r="L30" s="18"/>
      <c r="M30" s="18"/>
    </row>
    <row r="31" spans="1:13" ht="21" customHeight="1" x14ac:dyDescent="0.25">
      <c r="A31" s="11" t="s">
        <v>1</v>
      </c>
      <c r="B31" s="15"/>
      <c r="C31" s="32"/>
      <c r="D31" s="26"/>
      <c r="E31" s="26"/>
      <c r="F31" s="26"/>
      <c r="G31" s="42"/>
      <c r="H31" s="37"/>
      <c r="I31" s="49"/>
      <c r="J31" s="50"/>
      <c r="K31" s="18"/>
      <c r="L31" s="18"/>
      <c r="M31" s="18"/>
    </row>
    <row r="32" spans="1:13" x14ac:dyDescent="0.25">
      <c r="A32" s="8" t="s">
        <v>5</v>
      </c>
      <c r="B32" s="16">
        <v>20</v>
      </c>
      <c r="C32" s="33"/>
      <c r="D32" s="27"/>
      <c r="E32" s="27"/>
      <c r="F32" s="27"/>
      <c r="G32" s="42"/>
      <c r="H32" s="38"/>
      <c r="I32" s="48"/>
      <c r="J32" s="61"/>
      <c r="K32" s="19"/>
      <c r="L32" s="19"/>
      <c r="M32" s="19"/>
    </row>
    <row r="33" spans="1:13" x14ac:dyDescent="0.25">
      <c r="A33" s="8" t="s">
        <v>4</v>
      </c>
      <c r="B33" s="16">
        <v>25</v>
      </c>
      <c r="C33" s="33"/>
      <c r="D33" s="27"/>
      <c r="E33" s="27"/>
      <c r="F33" s="27"/>
      <c r="G33" s="42"/>
      <c r="H33" s="38"/>
      <c r="I33" s="48"/>
      <c r="J33" s="61"/>
      <c r="K33" s="19"/>
      <c r="L33" s="19"/>
      <c r="M33" s="19"/>
    </row>
    <row r="34" spans="1:13" x14ac:dyDescent="0.25">
      <c r="A34" s="8" t="s">
        <v>2</v>
      </c>
      <c r="B34" s="16">
        <v>30</v>
      </c>
      <c r="C34" s="33">
        <v>0.3</v>
      </c>
      <c r="D34" s="75">
        <f>SUM(E34:E37)</f>
        <v>30625.24</v>
      </c>
      <c r="E34" s="30">
        <v>26248.93</v>
      </c>
      <c r="F34" s="30">
        <v>5774.76</v>
      </c>
      <c r="G34" s="42">
        <f t="shared" si="0"/>
        <v>32023.690000000002</v>
      </c>
      <c r="H34" s="95" t="s">
        <v>138</v>
      </c>
      <c r="I34" s="16" t="s">
        <v>136</v>
      </c>
      <c r="J34" s="30">
        <f>G34</f>
        <v>32023.690000000002</v>
      </c>
      <c r="K34" s="85">
        <f>J34+J35</f>
        <v>32600.000000000004</v>
      </c>
      <c r="L34" s="19"/>
      <c r="M34" s="19"/>
    </row>
    <row r="35" spans="1:13" x14ac:dyDescent="0.25">
      <c r="A35" s="8"/>
      <c r="B35" s="16"/>
      <c r="C35" s="33"/>
      <c r="D35" s="27"/>
      <c r="E35" s="30">
        <v>576.30999999999995</v>
      </c>
      <c r="F35" s="30">
        <v>0</v>
      </c>
      <c r="G35" s="42">
        <f t="shared" si="0"/>
        <v>576.30999999999995</v>
      </c>
      <c r="H35" s="96"/>
      <c r="I35" s="16" t="s">
        <v>137</v>
      </c>
      <c r="J35" s="30">
        <f>G35</f>
        <v>576.30999999999995</v>
      </c>
      <c r="K35" s="90"/>
      <c r="L35" s="19"/>
      <c r="M35" s="19"/>
    </row>
    <row r="36" spans="1:13" ht="36" customHeight="1" x14ac:dyDescent="0.25">
      <c r="A36" s="8"/>
      <c r="B36" s="16"/>
      <c r="C36" s="33"/>
      <c r="D36" s="27"/>
      <c r="E36" s="42">
        <v>3000</v>
      </c>
      <c r="F36" s="42">
        <v>660</v>
      </c>
      <c r="G36" s="42">
        <f t="shared" si="0"/>
        <v>3660</v>
      </c>
      <c r="H36" s="74" t="s">
        <v>139</v>
      </c>
      <c r="I36" s="73" t="s">
        <v>140</v>
      </c>
      <c r="J36" s="57">
        <v>3558.94</v>
      </c>
      <c r="K36" s="19"/>
      <c r="L36" s="19"/>
      <c r="M36" s="19"/>
    </row>
    <row r="37" spans="1:13" x14ac:dyDescent="0.25">
      <c r="A37" s="8"/>
      <c r="B37" s="16"/>
      <c r="C37" s="33"/>
      <c r="D37" s="27"/>
      <c r="E37" s="30">
        <v>800</v>
      </c>
      <c r="F37" s="30">
        <v>0</v>
      </c>
      <c r="G37" s="42">
        <f t="shared" si="0"/>
        <v>800</v>
      </c>
      <c r="H37" s="38" t="s">
        <v>141</v>
      </c>
      <c r="I37" s="16" t="s">
        <v>142</v>
      </c>
      <c r="J37" s="30">
        <f>G37</f>
        <v>800</v>
      </c>
      <c r="K37" s="19"/>
      <c r="L37" s="19"/>
      <c r="M37" s="19"/>
    </row>
    <row r="38" spans="1:13" x14ac:dyDescent="0.25">
      <c r="A38" s="8"/>
      <c r="B38" s="16"/>
      <c r="C38" s="33"/>
      <c r="D38" s="27"/>
      <c r="E38" s="30"/>
      <c r="F38" s="30"/>
      <c r="G38" s="42"/>
      <c r="H38" s="38"/>
      <c r="I38" s="49"/>
      <c r="J38" s="50"/>
      <c r="K38" s="19"/>
      <c r="L38" s="19"/>
      <c r="M38" s="19"/>
    </row>
    <row r="39" spans="1:13" ht="21" customHeight="1" x14ac:dyDescent="0.25">
      <c r="A39" s="11" t="s">
        <v>6</v>
      </c>
      <c r="B39" s="15"/>
      <c r="C39" s="32"/>
      <c r="D39" s="26"/>
      <c r="E39" s="26"/>
      <c r="F39" s="26"/>
      <c r="G39" s="41"/>
      <c r="H39" s="37"/>
      <c r="I39" s="49"/>
      <c r="J39" s="50"/>
      <c r="K39" s="18"/>
      <c r="L39" s="18"/>
      <c r="M39" s="18"/>
    </row>
    <row r="40" spans="1:13" x14ac:dyDescent="0.25">
      <c r="A40" s="8" t="s">
        <v>7</v>
      </c>
      <c r="B40" s="16">
        <v>15</v>
      </c>
      <c r="C40" s="33"/>
      <c r="D40" s="27"/>
      <c r="E40" s="27"/>
      <c r="F40" s="27"/>
      <c r="G40" s="42"/>
      <c r="H40" s="38"/>
      <c r="I40" s="49"/>
      <c r="J40" s="50"/>
      <c r="K40" s="19"/>
      <c r="L40" s="19"/>
      <c r="M40" s="19"/>
    </row>
    <row r="41" spans="1:13" x14ac:dyDescent="0.25">
      <c r="A41" s="8" t="s">
        <v>8</v>
      </c>
      <c r="B41" s="16">
        <v>20</v>
      </c>
      <c r="C41" s="33"/>
      <c r="D41" s="27"/>
      <c r="E41" s="27"/>
      <c r="F41" s="27"/>
      <c r="G41" s="42"/>
      <c r="H41" s="38"/>
      <c r="I41" s="49"/>
      <c r="J41" s="50"/>
      <c r="K41" s="19"/>
      <c r="L41" s="19"/>
      <c r="M41" s="19"/>
    </row>
    <row r="42" spans="1:13" x14ac:dyDescent="0.25">
      <c r="A42" s="9"/>
      <c r="B42" s="15"/>
      <c r="C42" s="32"/>
      <c r="D42" s="26"/>
      <c r="E42" s="26"/>
      <c r="F42" s="26"/>
      <c r="G42" s="41"/>
      <c r="H42" s="37"/>
      <c r="I42" s="49"/>
      <c r="J42" s="50"/>
      <c r="K42" s="18"/>
      <c r="L42" s="18"/>
      <c r="M42" s="18"/>
    </row>
    <row r="43" spans="1:13" ht="21" customHeight="1" x14ac:dyDescent="0.25">
      <c r="A43" s="14" t="s">
        <v>9</v>
      </c>
      <c r="B43" s="15"/>
      <c r="C43" s="32"/>
      <c r="D43" s="26"/>
      <c r="E43" s="26"/>
      <c r="F43" s="26"/>
      <c r="G43" s="41"/>
      <c r="H43" s="37"/>
      <c r="I43" s="49"/>
      <c r="J43" s="50"/>
      <c r="K43" s="18"/>
      <c r="L43" s="18"/>
      <c r="M43" s="18"/>
    </row>
    <row r="44" spans="1:13" x14ac:dyDescent="0.25">
      <c r="A44" s="8" t="s">
        <v>10</v>
      </c>
      <c r="B44" s="16">
        <v>15</v>
      </c>
      <c r="C44" s="33"/>
      <c r="D44" s="27"/>
      <c r="E44" s="27"/>
      <c r="F44" s="27"/>
      <c r="G44" s="42"/>
      <c r="H44" s="38"/>
      <c r="I44" s="49"/>
      <c r="J44" s="50"/>
      <c r="K44" s="19"/>
      <c r="L44" s="19"/>
      <c r="M44" s="19"/>
    </row>
    <row r="45" spans="1:13" x14ac:dyDescent="0.25">
      <c r="A45" s="8" t="s">
        <v>11</v>
      </c>
      <c r="B45" s="16">
        <v>20</v>
      </c>
      <c r="C45" s="33"/>
      <c r="D45" s="27"/>
      <c r="E45" s="27"/>
      <c r="F45" s="27"/>
      <c r="G45" s="42"/>
      <c r="H45" s="38"/>
      <c r="I45" s="49"/>
      <c r="J45" s="50"/>
      <c r="K45" s="19"/>
      <c r="L45" s="19"/>
      <c r="M45" s="19"/>
    </row>
    <row r="46" spans="1:13" x14ac:dyDescent="0.25">
      <c r="A46" s="5"/>
      <c r="B46" s="23"/>
      <c r="C46" s="34"/>
      <c r="D46" s="28"/>
      <c r="E46" s="28"/>
      <c r="F46" s="28"/>
      <c r="G46" s="43"/>
      <c r="H46" s="39"/>
      <c r="I46" s="49"/>
      <c r="J46" s="50"/>
      <c r="K46" s="19"/>
      <c r="L46" s="19"/>
      <c r="M46" s="19"/>
    </row>
    <row r="47" spans="1:13" x14ac:dyDescent="0.25">
      <c r="A47" s="5"/>
      <c r="B47" s="23"/>
      <c r="C47" s="34"/>
      <c r="D47" s="28"/>
      <c r="E47" s="28"/>
      <c r="F47" s="28"/>
      <c r="G47" s="43"/>
      <c r="H47" s="39"/>
      <c r="I47" s="49"/>
      <c r="J47" s="50"/>
      <c r="K47" s="19"/>
      <c r="L47" s="19"/>
      <c r="M47" s="19"/>
    </row>
    <row r="48" spans="1:13" x14ac:dyDescent="0.25">
      <c r="A48" s="5"/>
      <c r="B48" s="23"/>
      <c r="C48" s="34"/>
      <c r="D48" s="28"/>
      <c r="E48" s="28"/>
      <c r="F48" s="28"/>
      <c r="G48" s="43"/>
      <c r="H48" s="39"/>
      <c r="K48" s="19"/>
      <c r="L48" s="19"/>
      <c r="M48" s="19"/>
    </row>
    <row r="49" spans="1:13" x14ac:dyDescent="0.25">
      <c r="A49" s="5"/>
      <c r="B49" s="23"/>
      <c r="C49" s="34"/>
      <c r="D49" s="28"/>
      <c r="E49" s="28"/>
      <c r="F49" s="28"/>
      <c r="G49" s="43"/>
      <c r="H49" s="39"/>
      <c r="K49" s="19"/>
      <c r="L49" s="19"/>
      <c r="M49" s="19"/>
    </row>
    <row r="50" spans="1:13" x14ac:dyDescent="0.25">
      <c r="A50" s="5"/>
      <c r="B50" s="23"/>
      <c r="C50" s="34"/>
      <c r="D50" s="28"/>
      <c r="E50" s="28"/>
      <c r="F50" s="28"/>
      <c r="G50" s="43"/>
      <c r="H50" s="39"/>
      <c r="K50" s="19"/>
      <c r="L50" s="19"/>
      <c r="M50" s="19"/>
    </row>
    <row r="51" spans="1:13" x14ac:dyDescent="0.25">
      <c r="A51" s="5"/>
      <c r="B51" s="23"/>
      <c r="C51" s="34"/>
      <c r="D51" s="28"/>
      <c r="E51" s="28"/>
      <c r="F51" s="28"/>
      <c r="G51" s="43"/>
      <c r="H51" s="39"/>
      <c r="K51" s="19"/>
      <c r="L51" s="19"/>
      <c r="M51" s="19"/>
    </row>
    <row r="52" spans="1:13" x14ac:dyDescent="0.25">
      <c r="A52" s="5"/>
      <c r="B52" s="23"/>
      <c r="C52" s="34"/>
      <c r="D52" s="28"/>
      <c r="E52" s="28"/>
      <c r="F52" s="28"/>
      <c r="G52" s="43"/>
      <c r="H52" s="39"/>
      <c r="K52" s="19"/>
      <c r="L52" s="19"/>
      <c r="M52" s="19"/>
    </row>
    <row r="53" spans="1:13" x14ac:dyDescent="0.25">
      <c r="A53" s="5"/>
      <c r="B53" s="23"/>
      <c r="C53" s="34"/>
      <c r="D53" s="28"/>
      <c r="E53" s="28"/>
      <c r="F53" s="28"/>
      <c r="G53" s="43"/>
      <c r="H53" s="39"/>
      <c r="K53" s="19"/>
      <c r="L53" s="19"/>
      <c r="M53" s="19"/>
    </row>
    <row r="54" spans="1:13" x14ac:dyDescent="0.25">
      <c r="A54" s="5"/>
      <c r="B54" s="23"/>
      <c r="C54" s="34"/>
      <c r="D54" s="28"/>
      <c r="E54" s="28"/>
      <c r="F54" s="28"/>
      <c r="G54" s="43"/>
      <c r="H54" s="39"/>
      <c r="K54" s="19"/>
      <c r="L54" s="19"/>
      <c r="M54" s="19"/>
    </row>
    <row r="55" spans="1:13" x14ac:dyDescent="0.25">
      <c r="A55" s="5"/>
      <c r="B55" s="23"/>
      <c r="C55" s="34"/>
      <c r="D55" s="28"/>
      <c r="E55" s="28"/>
      <c r="F55" s="28"/>
      <c r="G55" s="43"/>
      <c r="H55" s="39"/>
      <c r="K55" s="19"/>
      <c r="L55" s="19"/>
      <c r="M55" s="19"/>
    </row>
    <row r="56" spans="1:13" x14ac:dyDescent="0.25">
      <c r="A56" s="5"/>
      <c r="B56" s="23"/>
      <c r="C56" s="34"/>
      <c r="D56" s="28"/>
      <c r="E56" s="28"/>
      <c r="F56" s="28"/>
      <c r="G56" s="43"/>
      <c r="H56" s="39"/>
      <c r="K56" s="19"/>
      <c r="L56" s="19"/>
      <c r="M56" s="19"/>
    </row>
  </sheetData>
  <mergeCells count="10">
    <mergeCell ref="E2:G2"/>
    <mergeCell ref="C1:J1"/>
    <mergeCell ref="H19:H20"/>
    <mergeCell ref="K19:K20"/>
    <mergeCell ref="I19:I20"/>
    <mergeCell ref="H24:H25"/>
    <mergeCell ref="K24:K25"/>
    <mergeCell ref="I24:I25"/>
    <mergeCell ref="H34:H35"/>
    <mergeCell ref="K34:K35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GENERALE TOT</vt:lpstr>
      <vt:lpstr>FAMIGLIA COOPERATIVA</vt:lpstr>
      <vt:lpstr>GJEROSKA JOVANKA</vt:lpstr>
      <vt:lpstr>POKER SRL</vt:lpstr>
      <vt:lpstr>C. BAZZOLI &amp; C. 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Sindaco</dc:creator>
  <cp:lastModifiedBy>Katia Pouli</cp:lastModifiedBy>
  <dcterms:created xsi:type="dcterms:W3CDTF">2021-08-17T09:30:55Z</dcterms:created>
  <dcterms:modified xsi:type="dcterms:W3CDTF">2021-12-02T14:21:37Z</dcterms:modified>
</cp:coreProperties>
</file>